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133.35.202.198\共通\2024年度（令和6年度）\13 庶務係\04 人事\教員公募・選考関係\1 教授\R6.12.10委員会設置　神経解剖学\20241231第１回委員会\2 委員会\"/>
    </mc:Choice>
  </mc:AlternateContent>
  <xr:revisionPtr revIDLastSave="0" documentId="13_ncr:1_{BAE3DEF6-A3F1-48D5-A037-5A7783F92F7F}" xr6:coauthVersionLast="47" xr6:coauthVersionMax="47" xr10:uidLastSave="{00000000-0000-0000-0000-000000000000}"/>
  <bookViews>
    <workbookView xWindow="-120" yWindow="-120" windowWidth="29040" windowHeight="15720" xr2:uid="{00000000-000D-0000-FFFF-FFFF00000000}"/>
  </bookViews>
  <sheets>
    <sheet name="様式４" sheetId="21" r:id="rId1"/>
    <sheet name="様式４（記入例）" sheetId="22" r:id="rId2"/>
    <sheet name="様式４（集計）" sheetId="25" r:id="rId3"/>
  </sheets>
  <definedNames>
    <definedName name="_xlnm.Print_Area" localSheetId="0">様式４!$A$1:$I$39</definedName>
    <definedName name="_xlnm.Print_Area" localSheetId="1">'様式４（記入例）'!$A$1:$I$39</definedName>
    <definedName name="_xlnm.Print_Area" localSheetId="2">'様式４（集計）'!$A$1:$F$25</definedName>
    <definedName name="_xlnm.Print_Titles" localSheetId="0">様式４!$1:$6</definedName>
    <definedName name="_xlnm.Print_Titles" localSheetId="1">'様式４（記入例）'!$1:$6</definedName>
    <definedName name="_xlnm.Print_Titles" localSheetId="2">'様式４（集計）'!$1:$3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25" l="1" a="1"/>
  <c r="E20" i="25"/>
  <c r="E15" i="25"/>
  <c r="F6" i="25"/>
  <c r="E8" i="25" a="1"/>
  <c r="E6" i="25"/>
  <c r="D18" i="25" a="1"/>
  <c r="D11" i="25"/>
  <c r="E7" i="25"/>
  <c r="C17" i="25"/>
  <c r="B24" i="25"/>
  <c r="D20" i="25"/>
  <c r="E10" i="25"/>
  <c r="F7" i="25"/>
  <c r="E18" i="25" a="1"/>
  <c r="C10" i="25"/>
  <c r="F10" i="25"/>
  <c r="D16" i="25"/>
  <c r="D23" i="25"/>
  <c r="E13" i="25" a="1"/>
  <c r="D8" i="25" a="1"/>
  <c r="C20" i="25"/>
  <c r="C7" i="25"/>
  <c r="F13" i="25" a="1"/>
  <c r="C12" i="25"/>
  <c r="D7" i="25"/>
  <c r="E16" i="25"/>
  <c r="D13" i="25" a="1"/>
  <c r="E12" i="25"/>
  <c r="F17" i="25"/>
  <c r="C18" i="25" a="1"/>
  <c r="D17" i="25"/>
  <c r="F20" i="25"/>
  <c r="F11" i="25"/>
  <c r="C13" i="25" a="1"/>
  <c r="F12" i="25"/>
  <c r="F16" i="25"/>
  <c r="D15" i="25"/>
  <c r="C6" i="25"/>
  <c r="B23" i="25"/>
  <c r="E11" i="25"/>
  <c r="C11" i="25"/>
  <c r="F8" i="25" a="1"/>
  <c r="C16" i="25"/>
  <c r="E17" i="25"/>
  <c r="D10" i="25"/>
  <c r="C8" i="25" a="1"/>
  <c r="D6" i="25"/>
  <c r="C15" i="25"/>
  <c r="D12" i="25"/>
  <c r="E23" i="25"/>
  <c r="D24" i="25"/>
  <c r="F15" i="25"/>
  <c r="D14" i="25" l="1"/>
  <c r="C8" i="25"/>
  <c r="E19" i="25"/>
  <c r="F8" i="25"/>
  <c r="F14" i="25"/>
  <c r="C13" i="25"/>
  <c r="D19" i="25"/>
  <c r="C18" i="25"/>
  <c r="F19" i="25"/>
  <c r="E14" i="25"/>
  <c r="D13" i="25"/>
  <c r="D9" i="25"/>
  <c r="C14" i="25"/>
  <c r="F13" i="25"/>
  <c r="C9" i="25"/>
  <c r="D8" i="25"/>
  <c r="E13" i="25"/>
  <c r="E18" i="25"/>
  <c r="F9" i="25"/>
  <c r="C19" i="25"/>
  <c r="E9" i="25"/>
  <c r="D18" i="25"/>
  <c r="E8" i="25"/>
  <c r="F18"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滝沢　真琴</author>
  </authors>
  <commentList>
    <comment ref="I3" authorId="0" shapeId="0" xr:uid="{00000000-0006-0000-0200-000001000000}">
      <text>
        <r>
          <rPr>
            <b/>
            <sz val="9"/>
            <color indexed="81"/>
            <rFont val="ＭＳ Ｐゴシック"/>
            <family val="3"/>
            <charset val="128"/>
          </rPr>
          <t>最終行の行番号を入力してください。</t>
        </r>
      </text>
    </comment>
  </commentList>
</comments>
</file>

<file path=xl/sharedStrings.xml><?xml version="1.0" encoding="utf-8"?>
<sst xmlns="http://schemas.openxmlformats.org/spreadsheetml/2006/main" count="100" uniqueCount="67">
  <si>
    <t>　氏名：</t>
    <rPh sb="1" eb="3">
      <t>シメイ</t>
    </rPh>
    <phoneticPr fontId="1"/>
  </si>
  <si>
    <t>様式４</t>
    <rPh sb="0" eb="2">
      <t>ヨウシキ</t>
    </rPh>
    <phoneticPr fontId="1"/>
  </si>
  <si>
    <r>
      <t>　氏名：</t>
    </r>
    <r>
      <rPr>
        <sz val="12"/>
        <color rgb="FFFF0000"/>
        <rFont val="ＭＳ Ｐゴシック"/>
        <family val="3"/>
        <charset val="128"/>
        <scheme val="minor"/>
      </rPr>
      <t>●●　●●</t>
    </r>
    <rPh sb="1" eb="3">
      <t>シメイ</t>
    </rPh>
    <phoneticPr fontId="1"/>
  </si>
  <si>
    <r>
      <rPr>
        <sz val="18"/>
        <rFont val="ＭＳ Ｐゴシック"/>
        <family val="3"/>
        <charset val="128"/>
        <scheme val="minor"/>
      </rPr>
      <t xml:space="preserve">
 論文
 番号</t>
    </r>
    <r>
      <rPr>
        <sz val="11"/>
        <rFont val="ＭＳ Ｐゴシック"/>
        <family val="3"/>
        <charset val="128"/>
        <scheme val="minor"/>
      </rPr>
      <t xml:space="preserve">
教育研究業績書の番号順に記載
</t>
    </r>
    <rPh sb="2" eb="4">
      <t>ロンブン</t>
    </rPh>
    <rPh sb="6" eb="8">
      <t>バンゴウ</t>
    </rPh>
    <rPh sb="10" eb="12">
      <t>キョウイク</t>
    </rPh>
    <rPh sb="12" eb="14">
      <t>ケンキュウ</t>
    </rPh>
    <rPh sb="14" eb="16">
      <t>ギョウセキ</t>
    </rPh>
    <rPh sb="16" eb="17">
      <t>ショ</t>
    </rPh>
    <rPh sb="18" eb="20">
      <t>バンゴウ</t>
    </rPh>
    <rPh sb="20" eb="21">
      <t>ジュン</t>
    </rPh>
    <rPh sb="22" eb="24">
      <t>キサイ</t>
    </rPh>
    <phoneticPr fontId="1"/>
  </si>
  <si>
    <r>
      <t xml:space="preserve">
発行年</t>
    </r>
    <r>
      <rPr>
        <sz val="11"/>
        <rFont val="ＭＳ Ｐゴシック"/>
        <family val="3"/>
        <charset val="128"/>
        <scheme val="minor"/>
      </rPr>
      <t xml:space="preserve">
</t>
    </r>
    <rPh sb="1" eb="3">
      <t>ハッコウ</t>
    </rPh>
    <rPh sb="3" eb="4">
      <t>ネン</t>
    </rPh>
    <phoneticPr fontId="1"/>
  </si>
  <si>
    <t xml:space="preserve">
備考</t>
    <rPh sb="1" eb="3">
      <t>ビコウ</t>
    </rPh>
    <phoneticPr fontId="1"/>
  </si>
  <si>
    <t xml:space="preserve">
分野の
四分位</t>
    <phoneticPr fontId="1"/>
  </si>
  <si>
    <t>J xxx</t>
  </si>
  <si>
    <t>Q2</t>
  </si>
  <si>
    <t xml:space="preserve">xxx Biol </t>
  </si>
  <si>
    <t>-</t>
  </si>
  <si>
    <t>xxx Rep</t>
  </si>
  <si>
    <t>Q1</t>
  </si>
  <si>
    <t xml:space="preserve"> xxx Surg </t>
  </si>
  <si>
    <t xml:space="preserve"> xxx Commun</t>
  </si>
  <si>
    <t>Nature</t>
  </si>
  <si>
    <t xml:space="preserve">xxx  Sci </t>
  </si>
  <si>
    <t>Q4</t>
  </si>
  <si>
    <t xml:space="preserve">xxx Med </t>
  </si>
  <si>
    <t>Sci xxx</t>
  </si>
  <si>
    <t>xxx Commun </t>
  </si>
  <si>
    <t>Neurosci xxx</t>
  </si>
  <si>
    <r>
      <rPr>
        <sz val="15"/>
        <rFont val="ＭＳ Ｐゴシック"/>
        <family val="3"/>
        <charset val="128"/>
        <scheme val="minor"/>
      </rPr>
      <t xml:space="preserve">
被引用
回数</t>
    </r>
    <r>
      <rPr>
        <sz val="18"/>
        <rFont val="ＭＳ Ｐゴシック"/>
        <family val="3"/>
        <charset val="128"/>
        <scheme val="minor"/>
      </rPr>
      <t xml:space="preserve">
</t>
    </r>
    <r>
      <rPr>
        <sz val="8"/>
        <rFont val="ＭＳ Ｐゴシック"/>
        <family val="3"/>
        <charset val="128"/>
        <scheme val="minor"/>
      </rPr>
      <t xml:space="preserve">
Web of Scienceのcitation数値とする
※ただし，Web of Scienceで数値データを取得できなかった場合は，「－」とする</t>
    </r>
    <rPh sb="1" eb="2">
      <t>ヒ</t>
    </rPh>
    <rPh sb="2" eb="4">
      <t>インヨウ</t>
    </rPh>
    <rPh sb="5" eb="7">
      <t>カイスウ</t>
    </rPh>
    <rPh sb="32" eb="34">
      <t>スウチ</t>
    </rPh>
    <rPh sb="72" eb="74">
      <t>バアイ</t>
    </rPh>
    <phoneticPr fontId="1"/>
  </si>
  <si>
    <r>
      <rPr>
        <sz val="18"/>
        <color theme="1"/>
        <rFont val="ＭＳ Ｐゴシック"/>
        <family val="3"/>
        <charset val="128"/>
        <scheme val="minor"/>
      </rPr>
      <t xml:space="preserve">
　　著　者</t>
    </r>
    <r>
      <rPr>
        <sz val="11"/>
        <color theme="1"/>
        <rFont val="ＭＳ Ｐゴシック"/>
        <family val="3"/>
        <charset val="128"/>
        <scheme val="minor"/>
      </rPr>
      <t xml:space="preserve">
（凡例）</t>
    </r>
    <r>
      <rPr>
        <sz val="10.5"/>
        <color theme="1"/>
        <rFont val="ＭＳ Ｐゴシック"/>
        <family val="3"/>
        <charset val="128"/>
        <scheme val="minor"/>
      </rPr>
      <t xml:space="preserve">
1：筆頭かつコレス
　ポンディングオー
　サーである
2：筆頭であるがコ
　レスポンディング
　オーサーではない
3：筆頭ではないが
　コレスポンディン
　グオーサーである
4：その他
※</t>
    </r>
    <r>
      <rPr>
        <sz val="10"/>
        <color theme="1"/>
        <rFont val="ＭＳ Ｐゴシック"/>
        <family val="3"/>
        <charset val="128"/>
        <scheme val="minor"/>
      </rPr>
      <t>equal contribution</t>
    </r>
    <r>
      <rPr>
        <sz val="10.5"/>
        <color theme="1"/>
        <rFont val="ＭＳ Ｐゴシック"/>
        <family val="3"/>
        <charset val="128"/>
        <scheme val="minor"/>
      </rPr>
      <t>は筆頭としてカウントする</t>
    </r>
    <rPh sb="3" eb="4">
      <t>チョ</t>
    </rPh>
    <rPh sb="5" eb="6">
      <t>シャ</t>
    </rPh>
    <rPh sb="72" eb="74">
      <t>ヒットウ</t>
    </rPh>
    <rPh sb="104" eb="105">
      <t>タ</t>
    </rPh>
    <phoneticPr fontId="1"/>
  </si>
  <si>
    <t>分野の四分位</t>
    <rPh sb="0" eb="2">
      <t>ブンヤ</t>
    </rPh>
    <rPh sb="3" eb="4">
      <t>シ</t>
    </rPh>
    <rPh sb="4" eb="6">
      <t>ブンイ</t>
    </rPh>
    <phoneticPr fontId="1"/>
  </si>
  <si>
    <t>被引用回数（合計）</t>
    <rPh sb="0" eb="3">
      <t>ヒインヨウ</t>
    </rPh>
    <rPh sb="3" eb="5">
      <t>カイスウ</t>
    </rPh>
    <rPh sb="6" eb="8">
      <t>ゴウケイ</t>
    </rPh>
    <phoneticPr fontId="1"/>
  </si>
  <si>
    <t>Q1</t>
    <phoneticPr fontId="1"/>
  </si>
  <si>
    <t>Q2</t>
    <phoneticPr fontId="1"/>
  </si>
  <si>
    <t>Q3</t>
    <phoneticPr fontId="1"/>
  </si>
  <si>
    <t>Q4</t>
    <phoneticPr fontId="1"/>
  </si>
  <si>
    <t>論文数</t>
    <rPh sb="0" eb="2">
      <t>ロンブン</t>
    </rPh>
    <rPh sb="2" eb="3">
      <t>スウ</t>
    </rPh>
    <phoneticPr fontId="1"/>
  </si>
  <si>
    <t>Highest IF</t>
    <phoneticPr fontId="1"/>
  </si>
  <si>
    <t>英文原著</t>
    <rPh sb="0" eb="2">
      <t>エイブン</t>
    </rPh>
    <rPh sb="2" eb="4">
      <t>ゲンチョ</t>
    </rPh>
    <phoneticPr fontId="1"/>
  </si>
  <si>
    <t>IF合計</t>
    <rPh sb="2" eb="4">
      <t>ゴウケイ</t>
    </rPh>
    <phoneticPr fontId="1"/>
  </si>
  <si>
    <t>IF平均</t>
    <rPh sb="2" eb="4">
      <t>ヘイキン</t>
    </rPh>
    <phoneticPr fontId="1"/>
  </si>
  <si>
    <t>IFなし（IF平均に含まず）</t>
    <rPh sb="7" eb="9">
      <t>ヘイキン</t>
    </rPh>
    <rPh sb="10" eb="11">
      <t>フク</t>
    </rPh>
    <phoneticPr fontId="1"/>
  </si>
  <si>
    <t>英文総説</t>
    <rPh sb="0" eb="2">
      <t>エイブン</t>
    </rPh>
    <rPh sb="2" eb="4">
      <t>ソウセツ</t>
    </rPh>
    <phoneticPr fontId="1"/>
  </si>
  <si>
    <t>英文症例報告</t>
    <rPh sb="0" eb="2">
      <t>エイブン</t>
    </rPh>
    <rPh sb="2" eb="4">
      <t>ショウレイ</t>
    </rPh>
    <rPh sb="4" eb="6">
      <t>ホウコク</t>
    </rPh>
    <phoneticPr fontId="1"/>
  </si>
  <si>
    <t>英文論文数・IF集計</t>
    <rPh sb="0" eb="2">
      <t>エイブン</t>
    </rPh>
    <rPh sb="2" eb="4">
      <t>ロンブン</t>
    </rPh>
    <rPh sb="4" eb="5">
      <t>スウ</t>
    </rPh>
    <rPh sb="8" eb="10">
      <t>シュウケイ</t>
    </rPh>
    <phoneticPr fontId="1"/>
  </si>
  <si>
    <t>種類凡例１</t>
    <rPh sb="0" eb="2">
      <t>シュルイ</t>
    </rPh>
    <rPh sb="2" eb="4">
      <t>ハンレイ</t>
    </rPh>
    <phoneticPr fontId="1"/>
  </si>
  <si>
    <t>種類凡例３</t>
    <rPh sb="0" eb="2">
      <t>シュルイ</t>
    </rPh>
    <rPh sb="2" eb="4">
      <t>ハンレイ</t>
    </rPh>
    <phoneticPr fontId="1"/>
  </si>
  <si>
    <t>種類凡例２</t>
    <rPh sb="0" eb="2">
      <t>シュルイ</t>
    </rPh>
    <rPh sb="2" eb="4">
      <t>ハンレイ</t>
    </rPh>
    <phoneticPr fontId="1"/>
  </si>
  <si>
    <t>著者凡例１
筆頭かつ責任</t>
    <rPh sb="0" eb="2">
      <t>チョシャ</t>
    </rPh>
    <rPh sb="2" eb="4">
      <t>ハンレイ</t>
    </rPh>
    <rPh sb="6" eb="8">
      <t>ヒットウ</t>
    </rPh>
    <rPh sb="10" eb="12">
      <t>セキニン</t>
    </rPh>
    <phoneticPr fontId="1"/>
  </si>
  <si>
    <t>著者凡例２
筆頭</t>
    <rPh sb="0" eb="2">
      <t>チョシャ</t>
    </rPh>
    <rPh sb="2" eb="4">
      <t>ハンレイ</t>
    </rPh>
    <rPh sb="6" eb="8">
      <t>ヒットウ</t>
    </rPh>
    <phoneticPr fontId="1"/>
  </si>
  <si>
    <t>著者凡例３
責任</t>
    <rPh sb="0" eb="2">
      <t>チョシャ</t>
    </rPh>
    <rPh sb="2" eb="4">
      <t>ハンレイ</t>
    </rPh>
    <rPh sb="6" eb="8">
      <t>セキニン</t>
    </rPh>
    <phoneticPr fontId="1"/>
  </si>
  <si>
    <t>著者凡例４
その他</t>
    <rPh sb="0" eb="2">
      <t>チョシャ</t>
    </rPh>
    <rPh sb="2" eb="4">
      <t>ハンレイ</t>
    </rPh>
    <rPh sb="8" eb="9">
      <t>タ</t>
    </rPh>
    <phoneticPr fontId="1"/>
  </si>
  <si>
    <t>7</t>
    <phoneticPr fontId="1"/>
  </si>
  <si>
    <t>参照シート名</t>
    <rPh sb="0" eb="2">
      <t>サンショウ</t>
    </rPh>
    <rPh sb="5" eb="6">
      <t>メイ</t>
    </rPh>
    <phoneticPr fontId="1"/>
  </si>
  <si>
    <t>開始行番号</t>
    <rPh sb="0" eb="2">
      <t>カイシ</t>
    </rPh>
    <rPh sb="2" eb="3">
      <t>ギョウ</t>
    </rPh>
    <rPh sb="3" eb="5">
      <t>バンゴウ</t>
    </rPh>
    <phoneticPr fontId="1"/>
  </si>
  <si>
    <t>終了行番号</t>
    <rPh sb="0" eb="2">
      <t>シュウリョウ</t>
    </rPh>
    <rPh sb="2" eb="3">
      <t>ギョウ</t>
    </rPh>
    <rPh sb="3" eb="5">
      <t>バンゴウ</t>
    </rPh>
    <phoneticPr fontId="1"/>
  </si>
  <si>
    <t>英文原著論文等業績データ</t>
    <rPh sb="0" eb="2">
      <t>エイブン</t>
    </rPh>
    <rPh sb="2" eb="4">
      <t>ゲンチョ</t>
    </rPh>
    <rPh sb="4" eb="6">
      <t>ロンブン</t>
    </rPh>
    <rPh sb="6" eb="7">
      <t>トウ</t>
    </rPh>
    <rPh sb="7" eb="9">
      <t>ギョウセキ</t>
    </rPh>
    <phoneticPr fontId="1"/>
  </si>
  <si>
    <r>
      <rPr>
        <sz val="18"/>
        <rFont val="ＭＳ Ｐゴシック"/>
        <family val="3"/>
        <charset val="128"/>
        <scheme val="minor"/>
      </rPr>
      <t xml:space="preserve">
 種 類</t>
    </r>
    <r>
      <rPr>
        <sz val="11"/>
        <rFont val="ＭＳ Ｐゴシック"/>
        <family val="3"/>
        <charset val="128"/>
        <scheme val="minor"/>
      </rPr>
      <t xml:space="preserve">
</t>
    </r>
    <r>
      <rPr>
        <sz val="10"/>
        <rFont val="ＭＳ Ｐゴシック"/>
        <family val="3"/>
        <charset val="128"/>
        <scheme val="minor"/>
      </rPr>
      <t>（凡例）
1：英文原著
2：英文総説
3：英文症例報告</t>
    </r>
    <rPh sb="2" eb="3">
      <t>タネ</t>
    </rPh>
    <rPh sb="4" eb="5">
      <t>タグイ</t>
    </rPh>
    <rPh sb="8" eb="10">
      <t>ハンレイ</t>
    </rPh>
    <rPh sb="14" eb="16">
      <t>エイブン</t>
    </rPh>
    <rPh sb="16" eb="18">
      <t>ゲンチョ</t>
    </rPh>
    <rPh sb="21" eb="23">
      <t>エイブン</t>
    </rPh>
    <rPh sb="23" eb="25">
      <t>ソウセツ</t>
    </rPh>
    <rPh sb="28" eb="30">
      <t>エイブン</t>
    </rPh>
    <rPh sb="30" eb="32">
      <t>ショウレイ</t>
    </rPh>
    <rPh sb="32" eb="34">
      <t>ホウコク</t>
    </rPh>
    <phoneticPr fontId="1"/>
  </si>
  <si>
    <t>Q3</t>
  </si>
  <si>
    <t>※教育研究業績書に記載した順番と内容が合致するように入力すること。（英文論文を抜粋）</t>
    <rPh sb="1" eb="3">
      <t>キョウイク</t>
    </rPh>
    <rPh sb="3" eb="5">
      <t>ケンキュウ</t>
    </rPh>
    <rPh sb="5" eb="7">
      <t>ギョウセキ</t>
    </rPh>
    <rPh sb="7" eb="8">
      <t>ショ</t>
    </rPh>
    <rPh sb="34" eb="36">
      <t>エイブン</t>
    </rPh>
    <rPh sb="36" eb="38">
      <t>ロンブン</t>
    </rPh>
    <rPh sb="39" eb="41">
      <t>バッスイ</t>
    </rPh>
    <phoneticPr fontId="1"/>
  </si>
  <si>
    <t>英文原著論文等業績データ集計表</t>
    <rPh sb="0" eb="2">
      <t>エイブン</t>
    </rPh>
    <rPh sb="2" eb="4">
      <t>ゲンチョ</t>
    </rPh>
    <rPh sb="4" eb="6">
      <t>ロンブン</t>
    </rPh>
    <rPh sb="6" eb="7">
      <t>トウ</t>
    </rPh>
    <rPh sb="7" eb="9">
      <t>ギョウセキ</t>
    </rPh>
    <rPh sb="12" eb="15">
      <t>シュウケイヒョウ</t>
    </rPh>
    <phoneticPr fontId="1"/>
  </si>
  <si>
    <t>様式４</t>
    <phoneticPr fontId="1"/>
  </si>
  <si>
    <t>38</t>
    <phoneticPr fontId="1"/>
  </si>
  <si>
    <r>
      <t xml:space="preserve">
 インパクト
 ファクター
</t>
    </r>
    <r>
      <rPr>
        <sz val="11"/>
        <rFont val="ＭＳ Ｐゴシック"/>
        <family val="3"/>
        <charset val="128"/>
        <scheme val="minor"/>
      </rPr>
      <t xml:space="preserve">
</t>
    </r>
    <r>
      <rPr>
        <sz val="11"/>
        <color rgb="FFFF0000"/>
        <rFont val="ＭＳ Ｐゴシック"/>
        <family val="3"/>
        <charset val="128"/>
        <scheme val="minor"/>
      </rPr>
      <t>2024年6月にリリースされた最新版のJournal Citation Reports掲載の数値</t>
    </r>
    <r>
      <rPr>
        <sz val="11"/>
        <rFont val="ＭＳ Ｐゴシック"/>
        <family val="3"/>
        <charset val="128"/>
        <scheme val="minor"/>
      </rPr>
      <t xml:space="preserve">
</t>
    </r>
    <rPh sb="31" eb="33">
      <t>サイシン</t>
    </rPh>
    <rPh sb="33" eb="34">
      <t>バン</t>
    </rPh>
    <rPh sb="62" eb="64">
      <t>スウチ</t>
    </rPh>
    <phoneticPr fontId="1"/>
  </si>
  <si>
    <t xml:space="preserve">
発行年
</t>
    <rPh sb="1" eb="3">
      <t>ハッコウ</t>
    </rPh>
    <rPh sb="3" eb="4">
      <t>ネン</t>
    </rPh>
    <phoneticPr fontId="1"/>
  </si>
  <si>
    <r>
      <rPr>
        <sz val="18"/>
        <rFont val="ＭＳ Ｐゴシック"/>
        <family val="3"/>
        <charset val="128"/>
        <scheme val="minor"/>
      </rPr>
      <t xml:space="preserve">
 </t>
    </r>
    <r>
      <rPr>
        <b/>
        <sz val="14"/>
        <rFont val="ＭＳ Ｐゴシック"/>
        <family val="3"/>
        <charset val="128"/>
        <scheme val="minor"/>
      </rPr>
      <t>種 類</t>
    </r>
    <r>
      <rPr>
        <sz val="11"/>
        <rFont val="ＭＳ Ｐゴシック"/>
        <family val="3"/>
        <charset val="128"/>
        <scheme val="minor"/>
      </rPr>
      <t xml:space="preserve">
</t>
    </r>
    <r>
      <rPr>
        <sz val="10"/>
        <rFont val="ＭＳ Ｐゴシック"/>
        <family val="3"/>
        <charset val="128"/>
        <scheme val="minor"/>
      </rPr>
      <t>（凡例）
1：英文原著
2：英文総説
3：英文症例報告</t>
    </r>
    <rPh sb="2" eb="3">
      <t>タネ</t>
    </rPh>
    <rPh sb="4" eb="5">
      <t>タグイ</t>
    </rPh>
    <rPh sb="8" eb="10">
      <t>ハンレイ</t>
    </rPh>
    <rPh sb="14" eb="16">
      <t>エイブン</t>
    </rPh>
    <rPh sb="16" eb="18">
      <t>ゲンチョ</t>
    </rPh>
    <rPh sb="21" eb="23">
      <t>エイブン</t>
    </rPh>
    <rPh sb="23" eb="25">
      <t>ソウセツ</t>
    </rPh>
    <rPh sb="28" eb="30">
      <t>エイブン</t>
    </rPh>
    <rPh sb="30" eb="32">
      <t>ショウレイ</t>
    </rPh>
    <rPh sb="32" eb="34">
      <t>ホウコク</t>
    </rPh>
    <phoneticPr fontId="1"/>
  </si>
  <si>
    <r>
      <rPr>
        <sz val="18"/>
        <rFont val="ＭＳ Ｐゴシック"/>
        <family val="3"/>
        <charset val="128"/>
        <scheme val="minor"/>
      </rPr>
      <t xml:space="preserve">
 </t>
    </r>
    <r>
      <rPr>
        <b/>
        <sz val="14"/>
        <rFont val="ＭＳ Ｐゴシック"/>
        <family val="3"/>
        <charset val="128"/>
        <scheme val="minor"/>
      </rPr>
      <t>論文
 番号</t>
    </r>
    <r>
      <rPr>
        <sz val="11"/>
        <rFont val="ＭＳ Ｐゴシック"/>
        <family val="3"/>
        <charset val="128"/>
        <scheme val="minor"/>
      </rPr>
      <t xml:space="preserve">
教育研究業績書の番号順に記載
</t>
    </r>
    <rPh sb="2" eb="4">
      <t>ロンブン</t>
    </rPh>
    <rPh sb="6" eb="8">
      <t>バンゴウ</t>
    </rPh>
    <rPh sb="10" eb="12">
      <t>キョウイク</t>
    </rPh>
    <rPh sb="12" eb="14">
      <t>ケンキュウ</t>
    </rPh>
    <rPh sb="14" eb="16">
      <t>ギョウセキ</t>
    </rPh>
    <rPh sb="16" eb="17">
      <t>ショ</t>
    </rPh>
    <rPh sb="18" eb="20">
      <t>バンゴウ</t>
    </rPh>
    <rPh sb="20" eb="21">
      <t>ジュン</t>
    </rPh>
    <rPh sb="22" eb="24">
      <t>キサイ</t>
    </rPh>
    <phoneticPr fontId="1"/>
  </si>
  <si>
    <r>
      <rPr>
        <sz val="18"/>
        <color theme="1"/>
        <rFont val="ＭＳ Ｐゴシック"/>
        <family val="3"/>
        <charset val="128"/>
        <scheme val="minor"/>
      </rPr>
      <t xml:space="preserve">
　　</t>
    </r>
    <r>
      <rPr>
        <b/>
        <sz val="14"/>
        <color theme="1"/>
        <rFont val="ＭＳ Ｐゴシック"/>
        <family val="3"/>
        <charset val="128"/>
        <scheme val="minor"/>
      </rPr>
      <t>著　者</t>
    </r>
    <r>
      <rPr>
        <sz val="11"/>
        <color theme="1"/>
        <rFont val="ＭＳ Ｐゴシック"/>
        <family val="3"/>
        <charset val="128"/>
        <scheme val="minor"/>
      </rPr>
      <t xml:space="preserve">
（凡例）</t>
    </r>
    <r>
      <rPr>
        <sz val="10.5"/>
        <color theme="1"/>
        <rFont val="ＭＳ Ｐゴシック"/>
        <family val="3"/>
        <charset val="128"/>
        <scheme val="minor"/>
      </rPr>
      <t xml:space="preserve">
1：筆頭かつコレス
　ポンディングオー
　サーである
2：筆頭であるがコ
　レスポンディング
　オーサーではない
3：筆頭ではないが
　コレスポンディン
　グオーサーである
4：その他
※</t>
    </r>
    <r>
      <rPr>
        <sz val="10"/>
        <color theme="1"/>
        <rFont val="ＭＳ Ｐゴシック"/>
        <family val="3"/>
        <charset val="128"/>
        <scheme val="minor"/>
      </rPr>
      <t>equal contribution</t>
    </r>
    <r>
      <rPr>
        <sz val="10.5"/>
        <color theme="1"/>
        <rFont val="ＭＳ Ｐゴシック"/>
        <family val="3"/>
        <charset val="128"/>
        <scheme val="minor"/>
      </rPr>
      <t>は筆頭としてカウントする</t>
    </r>
    <rPh sb="3" eb="4">
      <t>チョ</t>
    </rPh>
    <rPh sb="5" eb="6">
      <t>シャ</t>
    </rPh>
    <rPh sb="72" eb="74">
      <t>ヒットウ</t>
    </rPh>
    <rPh sb="104" eb="105">
      <t>タ</t>
    </rPh>
    <phoneticPr fontId="1"/>
  </si>
  <si>
    <r>
      <t xml:space="preserve">
 </t>
    </r>
    <r>
      <rPr>
        <b/>
        <sz val="14"/>
        <rFont val="ＭＳ Ｐゴシック"/>
        <family val="3"/>
        <charset val="128"/>
        <scheme val="minor"/>
      </rPr>
      <t>インパクト
 ファクター</t>
    </r>
    <r>
      <rPr>
        <sz val="18"/>
        <rFont val="ＭＳ Ｐゴシック"/>
        <family val="3"/>
        <charset val="128"/>
        <scheme val="minor"/>
      </rPr>
      <t xml:space="preserve">
</t>
    </r>
    <r>
      <rPr>
        <sz val="11"/>
        <rFont val="ＭＳ Ｐゴシック"/>
        <family val="3"/>
        <charset val="128"/>
        <scheme val="minor"/>
      </rPr>
      <t xml:space="preserve">
</t>
    </r>
    <r>
      <rPr>
        <sz val="11"/>
        <color rgb="FFFF0000"/>
        <rFont val="ＭＳ Ｐゴシック"/>
        <family val="3"/>
        <charset val="128"/>
        <scheme val="minor"/>
      </rPr>
      <t>2024年6月にリリースされた最新版のJournal Citation Reports掲載の数値</t>
    </r>
    <r>
      <rPr>
        <sz val="11"/>
        <rFont val="ＭＳ Ｐゴシック"/>
        <family val="3"/>
        <charset val="128"/>
        <scheme val="minor"/>
      </rPr>
      <t xml:space="preserve">
</t>
    </r>
    <rPh sb="31" eb="33">
      <t>サイシン</t>
    </rPh>
    <rPh sb="33" eb="34">
      <t>バン</t>
    </rPh>
    <rPh sb="62" eb="64">
      <t>スウチ</t>
    </rPh>
    <phoneticPr fontId="1"/>
  </si>
  <si>
    <r>
      <t xml:space="preserve">
</t>
    </r>
    <r>
      <rPr>
        <b/>
        <sz val="14"/>
        <rFont val="ＭＳ Ｐゴシック"/>
        <family val="3"/>
        <charset val="128"/>
        <scheme val="minor"/>
      </rPr>
      <t>分野の
四分位</t>
    </r>
    <phoneticPr fontId="1"/>
  </si>
  <si>
    <r>
      <rPr>
        <sz val="15"/>
        <rFont val="ＭＳ Ｐゴシック"/>
        <family val="3"/>
        <charset val="128"/>
        <scheme val="minor"/>
      </rPr>
      <t xml:space="preserve">
</t>
    </r>
    <r>
      <rPr>
        <b/>
        <sz val="14"/>
        <rFont val="ＭＳ Ｐゴシック"/>
        <family val="3"/>
        <charset val="128"/>
        <scheme val="minor"/>
      </rPr>
      <t xml:space="preserve">被引用
回数
</t>
    </r>
    <r>
      <rPr>
        <sz val="8"/>
        <rFont val="ＭＳ Ｐゴシック"/>
        <family val="3"/>
        <charset val="128"/>
        <scheme val="minor"/>
      </rPr>
      <t xml:space="preserve">
Web of Scienceのcitation数値とする
※ただし，Web of Scienceで数値データを取得できなかった場合は，「－」とする</t>
    </r>
    <rPh sb="1" eb="2">
      <t>ヒ</t>
    </rPh>
    <rPh sb="2" eb="4">
      <t>インヨウ</t>
    </rPh>
    <rPh sb="5" eb="7">
      <t>カイスウ</t>
    </rPh>
    <rPh sb="32" eb="34">
      <t>スウチ</t>
    </rPh>
    <rPh sb="72" eb="74">
      <t>バアイ</t>
    </rPh>
    <phoneticPr fontId="1"/>
  </si>
  <si>
    <r>
      <t xml:space="preserve">
　　　　 　雑誌名
</t>
    </r>
    <r>
      <rPr>
        <sz val="11"/>
        <color theme="1"/>
        <rFont val="ＭＳ Ｐゴシック"/>
        <family val="3"/>
        <charset val="128"/>
        <scheme val="minor"/>
      </rPr>
      <t xml:space="preserve">
略誌名での記載も可</t>
    </r>
    <rPh sb="7" eb="9">
      <t>ザッシ</t>
    </rPh>
    <rPh sb="9" eb="10">
      <t>メイ</t>
    </rPh>
    <rPh sb="12" eb="13">
      <t>リャク</t>
    </rPh>
    <rPh sb="13" eb="15">
      <t>シメイ</t>
    </rPh>
    <rPh sb="17" eb="19">
      <t>キサイ</t>
    </rPh>
    <rPh sb="20" eb="21">
      <t>カ</t>
    </rPh>
    <phoneticPr fontId="1"/>
  </si>
  <si>
    <r>
      <t xml:space="preserve">
　　　      </t>
    </r>
    <r>
      <rPr>
        <b/>
        <sz val="14"/>
        <color theme="1"/>
        <rFont val="ＭＳ Ｐゴシック"/>
        <family val="3"/>
        <charset val="128"/>
        <scheme val="minor"/>
      </rPr>
      <t>雑誌名</t>
    </r>
    <r>
      <rPr>
        <sz val="18"/>
        <color theme="1"/>
        <rFont val="ＭＳ Ｐゴシック"/>
        <family val="3"/>
        <charset val="128"/>
        <scheme val="minor"/>
      </rPr>
      <t xml:space="preserve">
</t>
    </r>
    <r>
      <rPr>
        <sz val="11"/>
        <color theme="1"/>
        <rFont val="ＭＳ Ｐゴシック"/>
        <family val="3"/>
        <charset val="128"/>
        <scheme val="minor"/>
      </rPr>
      <t xml:space="preserve">
略誌名での記載も可</t>
    </r>
    <rPh sb="10" eb="12">
      <t>ザッシ</t>
    </rPh>
    <rPh sb="12" eb="13">
      <t>メイ</t>
    </rPh>
    <rPh sb="15" eb="16">
      <t>リャク</t>
    </rPh>
    <rPh sb="16" eb="18">
      <t>シメイ</t>
    </rPh>
    <rPh sb="20" eb="22">
      <t>キサイ</t>
    </rPh>
    <rPh sb="23" eb="24">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</si>
</sst>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quot;▲ &quot;#,##0.00"/>
    <numFmt numFmtId="177" formatCode="#,##0;&quot;▲ &quot;#,##0"/>
  </numFmts>
  <fonts count="22" x14ac:knownFonts="1">
    <font>
      <sz val="11"/>
      <color theme="1"/>
      <name val="ＭＳ Ｐゴシック"/>
      <family val="2"/>
      <charset val="128"/>
      <scheme val="minor"/>
    </font>
    <font>
      <sz val="6"/>
      <name val="ＭＳ Ｐゴシック"/>
      <family val="2"/>
      <charset val="128"/>
      <scheme val="minor"/>
    </font>
    <font>
      <sz val="14"/>
      <name val="ＭＳ Ｐゴシック"/>
      <family val="3"/>
      <charset val="128"/>
      <scheme val="minor"/>
    </font>
    <font>
      <sz val="11"/>
      <name val="ＭＳ Ｐゴシック"/>
      <family val="3"/>
      <charset val="128"/>
      <scheme val="minor"/>
    </font>
    <font>
      <sz val="18"/>
      <name val="ＭＳ Ｐゴシック"/>
      <family val="3"/>
      <charset val="128"/>
      <scheme val="minor"/>
    </font>
    <font>
      <sz val="12"/>
      <name val="ＭＳ Ｐゴシック"/>
      <family val="3"/>
      <charset val="128"/>
      <scheme val="minor"/>
    </font>
    <font>
      <sz val="10"/>
      <name val="ＭＳ Ｐゴシック"/>
      <family val="3"/>
      <charset val="128"/>
      <scheme val="minor"/>
    </font>
    <font>
      <sz val="12"/>
      <color rgb="FFFF0000"/>
      <name val="ＭＳ Ｐゴシック"/>
      <family val="3"/>
      <charset val="128"/>
      <scheme val="minor"/>
    </font>
    <font>
      <sz val="11"/>
      <color rgb="FFFF0000"/>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sz val="18"/>
      <color theme="1"/>
      <name val="ＭＳ Ｐゴシック"/>
      <family val="3"/>
      <charset val="128"/>
      <scheme val="minor"/>
    </font>
    <font>
      <sz val="15"/>
      <name val="ＭＳ Ｐゴシック"/>
      <family val="3"/>
      <charset val="128"/>
      <scheme val="minor"/>
    </font>
    <font>
      <sz val="8"/>
      <name val="ＭＳ Ｐゴシック"/>
      <family val="3"/>
      <charset val="128"/>
      <scheme val="minor"/>
    </font>
    <font>
      <sz val="10.5"/>
      <color theme="1"/>
      <name val="ＭＳ Ｐゴシック"/>
      <family val="3"/>
      <charset val="128"/>
      <scheme val="minor"/>
    </font>
    <font>
      <sz val="10"/>
      <color theme="1"/>
      <name val="ＭＳ Ｐゴシック"/>
      <family val="3"/>
      <charset val="128"/>
      <scheme val="minor"/>
    </font>
    <font>
      <sz val="11"/>
      <color theme="1"/>
      <name val="ＭＳ Ｐゴシック"/>
      <family val="2"/>
      <charset val="128"/>
      <scheme val="minor"/>
    </font>
    <font>
      <strike/>
      <sz val="11"/>
      <name val="ＭＳ Ｐゴシック"/>
      <family val="3"/>
      <charset val="128"/>
      <scheme val="minor"/>
    </font>
    <font>
      <b/>
      <sz val="9"/>
      <color indexed="81"/>
      <name val="ＭＳ Ｐゴシック"/>
      <family val="3"/>
      <charset val="128"/>
    </font>
    <font>
      <b/>
      <sz val="16"/>
      <name val="ＭＳ Ｐゴシック"/>
      <family val="3"/>
      <charset val="128"/>
      <scheme val="minor"/>
    </font>
    <font>
      <b/>
      <sz val="14"/>
      <name val="ＭＳ Ｐゴシック"/>
      <family val="3"/>
      <charset val="128"/>
      <scheme val="minor"/>
    </font>
    <font>
      <b/>
      <sz val="14"/>
      <color theme="1"/>
      <name val="ＭＳ Ｐゴシック"/>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3">
    <xf numFmtId="0" fontId="0" fillId="0" borderId="0">
      <alignment vertical="center"/>
    </xf>
    <xf numFmtId="0" fontId="9" fillId="0" borderId="0">
      <alignment vertical="center"/>
    </xf>
    <xf numFmtId="38" fontId="16" fillId="0" borderId="0" applyFont="0" applyFill="0" applyBorder="0" applyAlignment="0" applyProtection="0">
      <alignment vertical="center"/>
    </xf>
  </cellStyleXfs>
  <cellXfs count="50">
    <xf numFmtId="0" fontId="0" fillId="0" borderId="0" xfId="0">
      <alignment vertical="center"/>
    </xf>
    <xf numFmtId="0" fontId="3" fillId="0" borderId="0" xfId="0" applyFont="1" applyFill="1">
      <alignment vertical="center"/>
    </xf>
    <xf numFmtId="0" fontId="2" fillId="0" borderId="0" xfId="0" applyFont="1" applyFill="1">
      <alignment vertical="center"/>
    </xf>
    <xf numFmtId="0" fontId="3" fillId="0" borderId="0" xfId="0" applyFont="1" applyFill="1" applyAlignment="1">
      <alignment horizontal="right" vertical="center"/>
    </xf>
    <xf numFmtId="0" fontId="5" fillId="0" borderId="4" xfId="0" applyFont="1" applyFill="1" applyBorder="1" applyAlignment="1">
      <alignment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shrinkToFit="1"/>
    </xf>
    <xf numFmtId="0" fontId="5" fillId="0" borderId="0" xfId="0" applyFont="1" applyFill="1" applyBorder="1" applyAlignment="1">
      <alignment vertical="center"/>
    </xf>
    <xf numFmtId="0" fontId="8" fillId="0" borderId="1" xfId="0" applyFont="1" applyFill="1" applyBorder="1" applyAlignment="1">
      <alignment horizontal="center" vertical="center" shrinkToFit="1"/>
    </xf>
    <xf numFmtId="0" fontId="2" fillId="0" borderId="0" xfId="0" applyFont="1" applyFill="1" applyAlignment="1">
      <alignment vertical="center"/>
    </xf>
    <xf numFmtId="0" fontId="3" fillId="0" borderId="0" xfId="0" applyFont="1" applyFill="1" applyAlignment="1">
      <alignment vertical="center"/>
    </xf>
    <xf numFmtId="0" fontId="3" fillId="0" borderId="1" xfId="0" applyFont="1" applyFill="1" applyBorder="1">
      <alignment vertical="center"/>
    </xf>
    <xf numFmtId="0" fontId="3" fillId="0" borderId="1" xfId="0" applyFont="1" applyFill="1" applyBorder="1" applyAlignment="1">
      <alignment vertical="center"/>
    </xf>
    <xf numFmtId="49" fontId="3" fillId="0" borderId="1" xfId="0" applyNumberFormat="1" applyFont="1" applyFill="1" applyBorder="1" applyAlignment="1">
      <alignment vertical="center"/>
    </xf>
    <xf numFmtId="0" fontId="4" fillId="0" borderId="0" xfId="0" applyFont="1" applyFill="1" applyAlignment="1">
      <alignment horizontal="center" vertical="center"/>
    </xf>
    <xf numFmtId="0" fontId="8" fillId="0" borderId="1" xfId="0" applyFont="1" applyFill="1" applyBorder="1" applyAlignment="1">
      <alignment horizontal="center" vertical="center"/>
    </xf>
    <xf numFmtId="0" fontId="3" fillId="0" borderId="1" xfId="0" applyFont="1" applyFill="1" applyBorder="1" applyAlignment="1">
      <alignment vertical="top" wrapText="1"/>
    </xf>
    <xf numFmtId="0" fontId="9" fillId="0" borderId="1" xfId="0" applyFont="1" applyFill="1" applyBorder="1" applyAlignment="1">
      <alignment vertical="top" wrapText="1"/>
    </xf>
    <xf numFmtId="0" fontId="11" fillId="0" borderId="1" xfId="0" applyFont="1" applyFill="1" applyBorder="1" applyAlignment="1">
      <alignment horizontal="left" vertical="top" wrapText="1"/>
    </xf>
    <xf numFmtId="0" fontId="11" fillId="0" borderId="1" xfId="0" applyFont="1" applyFill="1" applyBorder="1" applyAlignment="1">
      <alignment horizontal="center" vertical="top" wrapText="1"/>
    </xf>
    <xf numFmtId="0" fontId="4" fillId="0" borderId="1" xfId="0" applyFont="1" applyFill="1" applyBorder="1" applyAlignment="1">
      <alignment vertical="top" wrapText="1"/>
    </xf>
    <xf numFmtId="0" fontId="4" fillId="0" borderId="1" xfId="0" applyFont="1" applyFill="1" applyBorder="1" applyAlignment="1">
      <alignment horizontal="center" vertical="top" wrapText="1"/>
    </xf>
    <xf numFmtId="49" fontId="17" fillId="0" borderId="0" xfId="0" applyNumberFormat="1" applyFont="1" applyFill="1">
      <alignment vertical="center"/>
    </xf>
    <xf numFmtId="49" fontId="3" fillId="0" borderId="1" xfId="0" applyNumberFormat="1" applyFont="1" applyFill="1" applyBorder="1" applyAlignment="1" applyProtection="1">
      <alignment horizontal="center" vertical="center"/>
      <protection locked="0"/>
    </xf>
    <xf numFmtId="0" fontId="3" fillId="0" borderId="0" xfId="0" applyFont="1" applyFill="1" applyAlignment="1">
      <alignment horizontal="center" vertical="center"/>
    </xf>
    <xf numFmtId="49" fontId="3" fillId="0" borderId="1" xfId="0" applyNumberFormat="1" applyFont="1" applyFill="1" applyBorder="1" applyAlignment="1" applyProtection="1">
      <alignment horizontal="center" vertical="center"/>
    </xf>
    <xf numFmtId="0" fontId="6" fillId="0" borderId="1" xfId="0" applyFont="1" applyFill="1" applyBorder="1" applyAlignment="1">
      <alignment horizontal="center" vertical="center" wrapText="1"/>
    </xf>
    <xf numFmtId="0" fontId="3" fillId="0" borderId="8" xfId="0" applyFont="1" applyFill="1" applyBorder="1" applyAlignment="1">
      <alignment horizontal="left" vertical="center"/>
    </xf>
    <xf numFmtId="177" fontId="6" fillId="0" borderId="1" xfId="0" applyNumberFormat="1" applyFont="1" applyFill="1" applyBorder="1" applyAlignment="1">
      <alignment horizontal="center" vertical="center" wrapText="1"/>
    </xf>
    <xf numFmtId="0" fontId="3" fillId="0" borderId="9" xfId="0" applyFont="1" applyFill="1" applyBorder="1" applyAlignment="1">
      <alignment horizontal="left" vertical="center"/>
    </xf>
    <xf numFmtId="176" fontId="6" fillId="0" borderId="1" xfId="0" applyNumberFormat="1" applyFont="1" applyFill="1" applyBorder="1" applyAlignment="1">
      <alignment horizontal="center" vertical="center" wrapText="1"/>
    </xf>
    <xf numFmtId="176" fontId="6" fillId="0" borderId="1" xfId="2" applyNumberFormat="1" applyFont="1" applyFill="1" applyBorder="1" applyAlignment="1">
      <alignment horizontal="center" vertical="center"/>
    </xf>
    <xf numFmtId="176" fontId="6" fillId="0" borderId="1" xfId="2" applyNumberFormat="1" applyFont="1" applyFill="1" applyBorder="1" applyAlignment="1">
      <alignment horizontal="center" vertical="center" wrapText="1"/>
    </xf>
    <xf numFmtId="0" fontId="3" fillId="0" borderId="5" xfId="0" applyFont="1" applyFill="1" applyBorder="1" applyAlignment="1">
      <alignment horizontal="lef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19" fillId="0" borderId="1" xfId="0" applyFont="1" applyFill="1" applyBorder="1" applyAlignment="1">
      <alignment horizontal="center" vertical="top" wrapText="1"/>
    </xf>
    <xf numFmtId="0" fontId="20" fillId="0" borderId="1" xfId="0" applyFont="1" applyFill="1" applyBorder="1" applyAlignment="1">
      <alignment horizontal="center" vertical="top" wrapText="1"/>
    </xf>
    <xf numFmtId="0" fontId="4" fillId="0" borderId="0" xfId="0" applyFont="1" applyFill="1" applyAlignment="1">
      <alignment horizontal="center" vertical="center"/>
    </xf>
    <xf numFmtId="0" fontId="10" fillId="0" borderId="2" xfId="0" applyFont="1" applyFill="1" applyBorder="1" applyAlignment="1">
      <alignment horizontal="left" vertical="center"/>
    </xf>
    <xf numFmtId="0" fontId="10" fillId="0" borderId="7" xfId="0" applyFont="1" applyFill="1" applyBorder="1" applyAlignment="1">
      <alignment horizontal="left" vertical="center"/>
    </xf>
    <xf numFmtId="0" fontId="10" fillId="0" borderId="3" xfId="0" applyFont="1" applyFill="1" applyBorder="1" applyAlignment="1">
      <alignment horizontal="left" vertical="center"/>
    </xf>
    <xf numFmtId="0" fontId="3" fillId="0" borderId="6" xfId="0" applyFont="1" applyFill="1" applyBorder="1" applyAlignment="1">
      <alignment horizontal="right" vertical="center"/>
    </xf>
    <xf numFmtId="0" fontId="5" fillId="0" borderId="2" xfId="0" applyFont="1" applyFill="1" applyBorder="1" applyAlignment="1">
      <alignment horizontal="left" vertical="center"/>
    </xf>
    <xf numFmtId="0" fontId="5" fillId="0" borderId="7" xfId="0" applyFont="1" applyFill="1" applyBorder="1" applyAlignment="1">
      <alignment horizontal="left" vertical="center"/>
    </xf>
    <xf numFmtId="0" fontId="5" fillId="0" borderId="3" xfId="0"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 xfId="0" applyFont="1" applyFill="1" applyBorder="1" applyAlignment="1">
      <alignment horizontal="center" vertical="center"/>
    </xf>
  </cellXfs>
  <cellStyles count="3">
    <cellStyle name="桁区切り" xfId="2" builtinId="6"/>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
  <sheetViews>
    <sheetView tabSelected="1" view="pageBreakPreview" zoomScaleNormal="100" zoomScaleSheetLayoutView="100" workbookViewId="0">
      <selection activeCell="A7" sqref="A7"/>
    </sheetView>
  </sheetViews>
  <sheetFormatPr defaultColWidth="9" defaultRowHeight="13.5" x14ac:dyDescent="0.15"/>
  <cols>
    <col min="1" max="1" width="10.25" style="1" customWidth="1"/>
    <col min="2" max="2" width="8.625" style="1" customWidth="1"/>
    <col min="3" max="3" width="16.625" style="1" customWidth="1"/>
    <col min="4" max="4" width="30.75" style="1" customWidth="1"/>
    <col min="5" max="5" width="13.625" style="1" customWidth="1"/>
    <col min="6" max="6" width="9.5" style="1" customWidth="1"/>
    <col min="7" max="7" width="9.625" style="1" customWidth="1"/>
    <col min="8" max="8" width="9.75" style="1" customWidth="1"/>
    <col min="9" max="9" width="8.125" style="1" customWidth="1"/>
    <col min="10" max="16384" width="9" style="1"/>
  </cols>
  <sheetData>
    <row r="1" spans="1:9" ht="17.25" x14ac:dyDescent="0.15">
      <c r="A1" s="2" t="s">
        <v>1</v>
      </c>
      <c r="H1" s="3"/>
      <c r="I1" s="3"/>
    </row>
    <row r="2" spans="1:9" ht="21" x14ac:dyDescent="0.15">
      <c r="A2" s="38" t="s">
        <v>50</v>
      </c>
      <c r="B2" s="38"/>
      <c r="C2" s="38"/>
      <c r="D2" s="38"/>
      <c r="E2" s="38"/>
      <c r="F2" s="38"/>
      <c r="G2" s="38"/>
      <c r="H2" s="38"/>
      <c r="I2" s="38"/>
    </row>
    <row r="3" spans="1:9" ht="21" x14ac:dyDescent="0.15">
      <c r="A3" s="14"/>
      <c r="B3" s="14"/>
      <c r="C3" s="14"/>
      <c r="D3" s="14"/>
      <c r="E3" s="14"/>
      <c r="F3" s="14"/>
      <c r="G3" s="14"/>
      <c r="H3" s="14"/>
      <c r="I3" s="14"/>
    </row>
    <row r="4" spans="1:9" ht="21" x14ac:dyDescent="0.15">
      <c r="A4" s="14"/>
      <c r="B4" s="14"/>
      <c r="C4" s="14"/>
      <c r="D4" s="14"/>
      <c r="E4" s="7"/>
      <c r="F4" s="4"/>
      <c r="G4" s="39" t="s">
        <v>0</v>
      </c>
      <c r="H4" s="40"/>
      <c r="I4" s="41"/>
    </row>
    <row r="6" spans="1:9" ht="243" customHeight="1" x14ac:dyDescent="0.15">
      <c r="A6" s="16" t="s">
        <v>59</v>
      </c>
      <c r="B6" s="16" t="s">
        <v>60</v>
      </c>
      <c r="C6" s="17" t="s">
        <v>61</v>
      </c>
      <c r="D6" s="18" t="s">
        <v>66</v>
      </c>
      <c r="E6" s="20" t="s">
        <v>62</v>
      </c>
      <c r="F6" s="36" t="s">
        <v>63</v>
      </c>
      <c r="G6" s="20" t="s">
        <v>64</v>
      </c>
      <c r="H6" s="37" t="s">
        <v>58</v>
      </c>
      <c r="I6" s="37" t="s">
        <v>5</v>
      </c>
    </row>
    <row r="7" spans="1:9" x14ac:dyDescent="0.15">
      <c r="A7" s="5"/>
      <c r="B7" s="5"/>
      <c r="C7" s="5"/>
      <c r="D7" s="6"/>
      <c r="E7" s="5"/>
      <c r="F7" s="5"/>
      <c r="G7" s="5"/>
      <c r="H7" s="5"/>
      <c r="I7" s="6"/>
    </row>
    <row r="8" spans="1:9" x14ac:dyDescent="0.15">
      <c r="A8" s="5"/>
      <c r="B8" s="5"/>
      <c r="C8" s="5"/>
      <c r="D8" s="6"/>
      <c r="E8" s="5"/>
      <c r="F8" s="5"/>
      <c r="G8" s="5"/>
      <c r="H8" s="5"/>
      <c r="I8" s="6"/>
    </row>
    <row r="9" spans="1:9" x14ac:dyDescent="0.15">
      <c r="A9" s="5"/>
      <c r="B9" s="5"/>
      <c r="C9" s="5"/>
      <c r="D9" s="6"/>
      <c r="E9" s="5"/>
      <c r="F9" s="5"/>
      <c r="G9" s="5"/>
      <c r="H9" s="5"/>
      <c r="I9" s="6"/>
    </row>
    <row r="10" spans="1:9" x14ac:dyDescent="0.15">
      <c r="A10" s="5"/>
      <c r="B10" s="5"/>
      <c r="C10" s="5"/>
      <c r="D10" s="6"/>
      <c r="E10" s="5"/>
      <c r="F10" s="5"/>
      <c r="G10" s="5"/>
      <c r="H10" s="5"/>
      <c r="I10" s="6"/>
    </row>
    <row r="11" spans="1:9" x14ac:dyDescent="0.15">
      <c r="A11" s="5"/>
      <c r="B11" s="5"/>
      <c r="C11" s="5"/>
      <c r="D11" s="6"/>
      <c r="E11" s="5"/>
      <c r="F11" s="5"/>
      <c r="G11" s="5"/>
      <c r="H11" s="5"/>
      <c r="I11" s="6"/>
    </row>
    <row r="12" spans="1:9" x14ac:dyDescent="0.15">
      <c r="A12" s="5"/>
      <c r="B12" s="5"/>
      <c r="C12" s="5"/>
      <c r="D12" s="6"/>
      <c r="E12" s="5"/>
      <c r="F12" s="5"/>
      <c r="G12" s="5"/>
      <c r="H12" s="5"/>
      <c r="I12" s="6"/>
    </row>
    <row r="13" spans="1:9" x14ac:dyDescent="0.15">
      <c r="A13" s="5"/>
      <c r="B13" s="5"/>
      <c r="C13" s="5"/>
      <c r="D13" s="6"/>
      <c r="E13" s="5"/>
      <c r="F13" s="5"/>
      <c r="G13" s="5"/>
      <c r="H13" s="5"/>
      <c r="I13" s="6"/>
    </row>
    <row r="14" spans="1:9" x14ac:dyDescent="0.15">
      <c r="A14" s="5"/>
      <c r="B14" s="5"/>
      <c r="C14" s="5"/>
      <c r="D14" s="6"/>
      <c r="E14" s="5"/>
      <c r="F14" s="5"/>
      <c r="G14" s="5"/>
      <c r="H14" s="5"/>
      <c r="I14" s="6"/>
    </row>
    <row r="15" spans="1:9" x14ac:dyDescent="0.15">
      <c r="A15" s="5"/>
      <c r="B15" s="5"/>
      <c r="C15" s="5"/>
      <c r="D15" s="6"/>
      <c r="E15" s="5"/>
      <c r="F15" s="5"/>
      <c r="G15" s="5"/>
      <c r="H15" s="5"/>
      <c r="I15" s="6"/>
    </row>
    <row r="16" spans="1:9" x14ac:dyDescent="0.15">
      <c r="A16" s="5"/>
      <c r="B16" s="5"/>
      <c r="C16" s="5"/>
      <c r="D16" s="6"/>
      <c r="E16" s="5"/>
      <c r="F16" s="5"/>
      <c r="G16" s="5"/>
      <c r="H16" s="5"/>
      <c r="I16" s="6"/>
    </row>
    <row r="17" spans="1:9" x14ac:dyDescent="0.15">
      <c r="A17" s="5"/>
      <c r="B17" s="5"/>
      <c r="C17" s="5"/>
      <c r="D17" s="6"/>
      <c r="E17" s="5"/>
      <c r="F17" s="5"/>
      <c r="G17" s="5"/>
      <c r="H17" s="5"/>
      <c r="I17" s="6"/>
    </row>
    <row r="18" spans="1:9" x14ac:dyDescent="0.15">
      <c r="A18" s="5"/>
      <c r="B18" s="5"/>
      <c r="C18" s="5"/>
      <c r="D18" s="6"/>
      <c r="E18" s="5"/>
      <c r="F18" s="5"/>
      <c r="G18" s="5"/>
      <c r="H18" s="5"/>
      <c r="I18" s="6"/>
    </row>
    <row r="19" spans="1:9" x14ac:dyDescent="0.15">
      <c r="A19" s="5"/>
      <c r="B19" s="5"/>
      <c r="C19" s="5"/>
      <c r="D19" s="6"/>
      <c r="E19" s="5"/>
      <c r="F19" s="5"/>
      <c r="G19" s="5"/>
      <c r="H19" s="5"/>
      <c r="I19" s="6"/>
    </row>
    <row r="20" spans="1:9" x14ac:dyDescent="0.15">
      <c r="A20" s="5"/>
      <c r="B20" s="5"/>
      <c r="C20" s="5"/>
      <c r="D20" s="6"/>
      <c r="E20" s="5"/>
      <c r="F20" s="5"/>
      <c r="G20" s="5"/>
      <c r="H20" s="5"/>
      <c r="I20" s="6"/>
    </row>
    <row r="21" spans="1:9" x14ac:dyDescent="0.15">
      <c r="A21" s="5"/>
      <c r="B21" s="5"/>
      <c r="C21" s="5"/>
      <c r="D21" s="6"/>
      <c r="E21" s="5"/>
      <c r="F21" s="5"/>
      <c r="G21" s="5"/>
      <c r="H21" s="5"/>
      <c r="I21" s="6"/>
    </row>
    <row r="22" spans="1:9" x14ac:dyDescent="0.15">
      <c r="A22" s="5"/>
      <c r="B22" s="5"/>
      <c r="C22" s="5"/>
      <c r="D22" s="6"/>
      <c r="E22" s="5"/>
      <c r="F22" s="5"/>
      <c r="G22" s="5"/>
      <c r="H22" s="5"/>
      <c r="I22" s="6"/>
    </row>
    <row r="23" spans="1:9" x14ac:dyDescent="0.15">
      <c r="A23" s="5"/>
      <c r="B23" s="5"/>
      <c r="C23" s="5"/>
      <c r="D23" s="6"/>
      <c r="E23" s="5"/>
      <c r="F23" s="5"/>
      <c r="G23" s="5"/>
      <c r="H23" s="5"/>
      <c r="I23" s="6"/>
    </row>
    <row r="24" spans="1:9" x14ac:dyDescent="0.15">
      <c r="A24" s="5"/>
      <c r="B24" s="5"/>
      <c r="C24" s="5"/>
      <c r="D24" s="6"/>
      <c r="E24" s="5"/>
      <c r="F24" s="5"/>
      <c r="G24" s="5"/>
      <c r="H24" s="5"/>
      <c r="I24" s="6"/>
    </row>
    <row r="25" spans="1:9" x14ac:dyDescent="0.15">
      <c r="A25" s="5"/>
      <c r="B25" s="5"/>
      <c r="C25" s="5"/>
      <c r="D25" s="6"/>
      <c r="E25" s="5"/>
      <c r="F25" s="5"/>
      <c r="G25" s="5"/>
      <c r="H25" s="5"/>
      <c r="I25" s="6"/>
    </row>
    <row r="26" spans="1:9" x14ac:dyDescent="0.15">
      <c r="A26" s="5"/>
      <c r="B26" s="5"/>
      <c r="C26" s="5"/>
      <c r="D26" s="6"/>
      <c r="E26" s="5"/>
      <c r="F26" s="5"/>
      <c r="G26" s="5"/>
      <c r="H26" s="5"/>
      <c r="I26" s="6"/>
    </row>
    <row r="27" spans="1:9" x14ac:dyDescent="0.15">
      <c r="A27" s="5"/>
      <c r="B27" s="5"/>
      <c r="C27" s="5"/>
      <c r="D27" s="6"/>
      <c r="E27" s="5"/>
      <c r="F27" s="5"/>
      <c r="G27" s="5"/>
      <c r="H27" s="5"/>
      <c r="I27" s="6"/>
    </row>
    <row r="28" spans="1:9" x14ac:dyDescent="0.15">
      <c r="A28" s="5"/>
      <c r="B28" s="5"/>
      <c r="C28" s="5"/>
      <c r="D28" s="6"/>
      <c r="E28" s="5"/>
      <c r="F28" s="5"/>
      <c r="G28" s="5"/>
      <c r="H28" s="5"/>
      <c r="I28" s="6"/>
    </row>
    <row r="29" spans="1:9" x14ac:dyDescent="0.15">
      <c r="A29" s="5"/>
      <c r="B29" s="5"/>
      <c r="C29" s="5"/>
      <c r="D29" s="6"/>
      <c r="E29" s="5"/>
      <c r="F29" s="5"/>
      <c r="G29" s="5"/>
      <c r="H29" s="5"/>
      <c r="I29" s="6"/>
    </row>
    <row r="30" spans="1:9" x14ac:dyDescent="0.15">
      <c r="A30" s="5"/>
      <c r="B30" s="5"/>
      <c r="C30" s="5"/>
      <c r="D30" s="6"/>
      <c r="E30" s="5"/>
      <c r="F30" s="5"/>
      <c r="G30" s="5"/>
      <c r="H30" s="5"/>
      <c r="I30" s="6"/>
    </row>
    <row r="31" spans="1:9" x14ac:dyDescent="0.15">
      <c r="A31" s="5"/>
      <c r="B31" s="5"/>
      <c r="C31" s="5"/>
      <c r="D31" s="6"/>
      <c r="E31" s="5"/>
      <c r="F31" s="5"/>
      <c r="G31" s="5"/>
      <c r="H31" s="5"/>
      <c r="I31" s="6"/>
    </row>
    <row r="32" spans="1:9" x14ac:dyDescent="0.15">
      <c r="A32" s="5"/>
      <c r="B32" s="5"/>
      <c r="C32" s="5"/>
      <c r="D32" s="6"/>
      <c r="E32" s="5"/>
      <c r="F32" s="5"/>
      <c r="G32" s="5"/>
      <c r="H32" s="5"/>
      <c r="I32" s="6"/>
    </row>
    <row r="33" spans="1:9" x14ac:dyDescent="0.15">
      <c r="A33" s="5"/>
      <c r="B33" s="5"/>
      <c r="C33" s="5"/>
      <c r="D33" s="6"/>
      <c r="E33" s="5"/>
      <c r="F33" s="5"/>
      <c r="G33" s="5"/>
      <c r="H33" s="5"/>
      <c r="I33" s="6"/>
    </row>
    <row r="34" spans="1:9" x14ac:dyDescent="0.15">
      <c r="A34" s="5"/>
      <c r="B34" s="5"/>
      <c r="C34" s="5"/>
      <c r="D34" s="6"/>
      <c r="E34" s="5"/>
      <c r="F34" s="5"/>
      <c r="G34" s="5"/>
      <c r="H34" s="5"/>
      <c r="I34" s="6"/>
    </row>
    <row r="35" spans="1:9" x14ac:dyDescent="0.15">
      <c r="A35" s="5"/>
      <c r="B35" s="5"/>
      <c r="C35" s="5"/>
      <c r="D35" s="6"/>
      <c r="E35" s="5"/>
      <c r="F35" s="5"/>
      <c r="G35" s="5"/>
      <c r="H35" s="5"/>
      <c r="I35" s="6"/>
    </row>
    <row r="36" spans="1:9" x14ac:dyDescent="0.15">
      <c r="A36" s="5"/>
      <c r="B36" s="5"/>
      <c r="C36" s="5"/>
      <c r="D36" s="6"/>
      <c r="E36" s="5"/>
      <c r="F36" s="5"/>
      <c r="G36" s="5"/>
      <c r="H36" s="5"/>
      <c r="I36" s="6"/>
    </row>
    <row r="37" spans="1:9" x14ac:dyDescent="0.15">
      <c r="A37" s="5"/>
      <c r="B37" s="5"/>
      <c r="C37" s="5"/>
      <c r="D37" s="6"/>
      <c r="E37" s="5"/>
      <c r="F37" s="5"/>
      <c r="G37" s="5"/>
      <c r="H37" s="5"/>
      <c r="I37" s="6"/>
    </row>
    <row r="38" spans="1:9" x14ac:dyDescent="0.15">
      <c r="A38" s="5"/>
      <c r="B38" s="5"/>
      <c r="C38" s="5"/>
      <c r="D38" s="6"/>
      <c r="E38" s="5"/>
      <c r="F38" s="5"/>
      <c r="G38" s="5"/>
      <c r="H38" s="5"/>
      <c r="I38" s="6"/>
    </row>
    <row r="39" spans="1:9" x14ac:dyDescent="0.15">
      <c r="A39" s="42" t="s">
        <v>53</v>
      </c>
      <c r="B39" s="42"/>
      <c r="C39" s="42"/>
      <c r="D39" s="42"/>
      <c r="E39" s="42"/>
      <c r="F39" s="42"/>
      <c r="G39" s="42"/>
      <c r="H39" s="42"/>
      <c r="I39" s="42"/>
    </row>
  </sheetData>
  <mergeCells count="3">
    <mergeCell ref="A2:I2"/>
    <mergeCell ref="G4:I4"/>
    <mergeCell ref="A39:I39"/>
  </mergeCells>
  <phoneticPr fontId="1"/>
  <printOptions horizontalCentered="1"/>
  <pageMargins left="0.39370078740157483" right="0.39370078740157483" top="0.74803149606299213" bottom="0.74803149606299213" header="0.31496062992125984" footer="0.31496062992125984"/>
  <pageSetup paperSize="9" scale="83" orientation="portrait" r:id="rId1"/>
  <headerFooter>
    <oddHeader>&amp;R&amp;"ＭＳ Ｐ明朝,標準"機２Ａ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9"/>
  <sheetViews>
    <sheetView view="pageBreakPreview" zoomScaleNormal="100" zoomScaleSheetLayoutView="100" workbookViewId="0">
      <selection activeCell="E3" sqref="E3"/>
    </sheetView>
  </sheetViews>
  <sheetFormatPr defaultColWidth="9" defaultRowHeight="13.5" x14ac:dyDescent="0.15"/>
  <cols>
    <col min="1" max="1" width="10.25" style="1" customWidth="1"/>
    <col min="2" max="2" width="9.625" style="1" customWidth="1"/>
    <col min="3" max="3" width="16.625" style="1" customWidth="1"/>
    <col min="4" max="4" width="30.5" style="1" customWidth="1"/>
    <col min="5" max="5" width="15.625" style="1" customWidth="1"/>
    <col min="6" max="6" width="11.5" style="1" bestFit="1" customWidth="1"/>
    <col min="7" max="7" width="10.625" style="1" customWidth="1"/>
    <col min="8" max="8" width="10.75" style="1" bestFit="1" customWidth="1"/>
    <col min="9" max="9" width="9.125" style="1" customWidth="1"/>
    <col min="10" max="16384" width="9" style="1"/>
  </cols>
  <sheetData>
    <row r="1" spans="1:9" ht="17.25" x14ac:dyDescent="0.15">
      <c r="A1" s="2" t="s">
        <v>1</v>
      </c>
      <c r="H1" s="3"/>
      <c r="I1" s="3"/>
    </row>
    <row r="2" spans="1:9" ht="21" x14ac:dyDescent="0.15">
      <c r="A2" s="38" t="s">
        <v>50</v>
      </c>
      <c r="B2" s="38"/>
      <c r="C2" s="38"/>
      <c r="D2" s="38"/>
      <c r="E2" s="38"/>
      <c r="F2" s="38"/>
      <c r="G2" s="38"/>
      <c r="H2" s="38"/>
      <c r="I2" s="38"/>
    </row>
    <row r="3" spans="1:9" ht="21" x14ac:dyDescent="0.15">
      <c r="A3" s="14"/>
      <c r="B3" s="14"/>
      <c r="C3" s="14"/>
      <c r="D3" s="14"/>
      <c r="E3" s="14"/>
      <c r="F3" s="14"/>
      <c r="G3" s="14"/>
      <c r="H3" s="14"/>
      <c r="I3" s="14"/>
    </row>
    <row r="4" spans="1:9" ht="21" x14ac:dyDescent="0.15">
      <c r="A4" s="14"/>
      <c r="B4" s="14"/>
      <c r="C4" s="14"/>
      <c r="D4" s="14"/>
      <c r="E4" s="7"/>
      <c r="F4" s="4"/>
      <c r="G4" s="43" t="s">
        <v>2</v>
      </c>
      <c r="H4" s="44"/>
      <c r="I4" s="45"/>
    </row>
    <row r="6" spans="1:9" ht="243" customHeight="1" x14ac:dyDescent="0.15">
      <c r="A6" s="16" t="s">
        <v>51</v>
      </c>
      <c r="B6" s="16" t="s">
        <v>3</v>
      </c>
      <c r="C6" s="17" t="s">
        <v>23</v>
      </c>
      <c r="D6" s="18" t="s">
        <v>65</v>
      </c>
      <c r="E6" s="20" t="s">
        <v>57</v>
      </c>
      <c r="F6" s="19" t="s">
        <v>6</v>
      </c>
      <c r="G6" s="20" t="s">
        <v>22</v>
      </c>
      <c r="H6" s="21" t="s">
        <v>4</v>
      </c>
      <c r="I6" s="21" t="s">
        <v>5</v>
      </c>
    </row>
    <row r="7" spans="1:9" x14ac:dyDescent="0.15">
      <c r="A7" s="15">
        <v>1</v>
      </c>
      <c r="B7" s="15">
        <v>1</v>
      </c>
      <c r="C7" s="15">
        <v>1</v>
      </c>
      <c r="D7" s="8" t="s">
        <v>7</v>
      </c>
      <c r="E7" s="15">
        <v>5.2</v>
      </c>
      <c r="F7" s="15" t="s">
        <v>8</v>
      </c>
      <c r="G7" s="15">
        <v>10</v>
      </c>
      <c r="H7" s="15">
        <v>2023</v>
      </c>
      <c r="I7" s="8"/>
    </row>
    <row r="8" spans="1:9" x14ac:dyDescent="0.15">
      <c r="A8" s="15">
        <v>1</v>
      </c>
      <c r="B8" s="15">
        <v>2</v>
      </c>
      <c r="C8" s="15">
        <v>2</v>
      </c>
      <c r="D8" s="8" t="s">
        <v>9</v>
      </c>
      <c r="E8" s="15" t="s">
        <v>10</v>
      </c>
      <c r="F8" s="15" t="s">
        <v>10</v>
      </c>
      <c r="G8" s="15" t="s">
        <v>10</v>
      </c>
      <c r="H8" s="15">
        <v>2022</v>
      </c>
      <c r="I8" s="8"/>
    </row>
    <row r="9" spans="1:9" x14ac:dyDescent="0.15">
      <c r="A9" s="15">
        <v>1</v>
      </c>
      <c r="B9" s="15">
        <v>3</v>
      </c>
      <c r="C9" s="15">
        <v>1</v>
      </c>
      <c r="D9" s="8" t="s">
        <v>11</v>
      </c>
      <c r="E9" s="15">
        <v>7.7</v>
      </c>
      <c r="F9" s="15" t="s">
        <v>12</v>
      </c>
      <c r="G9" s="15">
        <v>100</v>
      </c>
      <c r="H9" s="15">
        <v>2021</v>
      </c>
      <c r="I9" s="8"/>
    </row>
    <row r="10" spans="1:9" x14ac:dyDescent="0.15">
      <c r="A10" s="15">
        <v>1</v>
      </c>
      <c r="B10" s="15">
        <v>4</v>
      </c>
      <c r="C10" s="15">
        <v>2</v>
      </c>
      <c r="D10" s="8" t="s">
        <v>7</v>
      </c>
      <c r="E10" s="15">
        <v>9.4</v>
      </c>
      <c r="F10" s="15" t="s">
        <v>52</v>
      </c>
      <c r="G10" s="15">
        <v>50</v>
      </c>
      <c r="H10" s="15">
        <v>2020</v>
      </c>
      <c r="I10" s="8"/>
    </row>
    <row r="11" spans="1:9" x14ac:dyDescent="0.15">
      <c r="A11" s="15">
        <v>1</v>
      </c>
      <c r="B11" s="15">
        <v>5</v>
      </c>
      <c r="C11" s="15">
        <v>3</v>
      </c>
      <c r="D11" s="8" t="s">
        <v>16</v>
      </c>
      <c r="E11" s="15">
        <v>6.2</v>
      </c>
      <c r="F11" s="15" t="s">
        <v>17</v>
      </c>
      <c r="G11" s="15">
        <v>70</v>
      </c>
      <c r="H11" s="15">
        <v>2019</v>
      </c>
      <c r="I11" s="8"/>
    </row>
    <row r="12" spans="1:9" x14ac:dyDescent="0.15">
      <c r="A12" s="15">
        <v>2</v>
      </c>
      <c r="B12" s="15">
        <v>6</v>
      </c>
      <c r="C12" s="15">
        <v>3</v>
      </c>
      <c r="D12" s="8" t="s">
        <v>13</v>
      </c>
      <c r="E12" s="15">
        <v>4.7</v>
      </c>
      <c r="F12" s="15" t="s">
        <v>8</v>
      </c>
      <c r="G12" s="15">
        <v>100</v>
      </c>
      <c r="H12" s="15">
        <v>2022</v>
      </c>
      <c r="I12" s="8"/>
    </row>
    <row r="13" spans="1:9" x14ac:dyDescent="0.15">
      <c r="A13" s="15">
        <v>2</v>
      </c>
      <c r="B13" s="15">
        <v>7</v>
      </c>
      <c r="C13" s="15">
        <v>2</v>
      </c>
      <c r="D13" s="8" t="s">
        <v>14</v>
      </c>
      <c r="E13" s="15">
        <v>7.8</v>
      </c>
      <c r="F13" s="15" t="s">
        <v>12</v>
      </c>
      <c r="G13" s="15">
        <v>200</v>
      </c>
      <c r="H13" s="15">
        <v>2020</v>
      </c>
      <c r="I13" s="8"/>
    </row>
    <row r="14" spans="1:9" x14ac:dyDescent="0.15">
      <c r="A14" s="15">
        <v>2</v>
      </c>
      <c r="B14" s="15">
        <v>8</v>
      </c>
      <c r="C14" s="15">
        <v>1</v>
      </c>
      <c r="D14" s="8" t="s">
        <v>16</v>
      </c>
      <c r="E14" s="15">
        <v>2.4</v>
      </c>
      <c r="F14" s="15" t="s">
        <v>8</v>
      </c>
      <c r="G14" s="15">
        <v>30</v>
      </c>
      <c r="H14" s="15">
        <v>2019</v>
      </c>
      <c r="I14" s="8"/>
    </row>
    <row r="15" spans="1:9" x14ac:dyDescent="0.15">
      <c r="A15" s="15">
        <v>2</v>
      </c>
      <c r="B15" s="15">
        <v>9</v>
      </c>
      <c r="C15" s="15">
        <v>4</v>
      </c>
      <c r="D15" s="8" t="s">
        <v>15</v>
      </c>
      <c r="E15" s="15">
        <v>49.9</v>
      </c>
      <c r="F15" s="15" t="s">
        <v>12</v>
      </c>
      <c r="G15" s="15">
        <v>300</v>
      </c>
      <c r="H15" s="15">
        <v>2018</v>
      </c>
      <c r="I15" s="8"/>
    </row>
    <row r="16" spans="1:9" x14ac:dyDescent="0.15">
      <c r="A16" s="15">
        <v>2</v>
      </c>
      <c r="B16" s="15">
        <v>10</v>
      </c>
      <c r="C16" s="15">
        <v>3</v>
      </c>
      <c r="D16" s="8" t="s">
        <v>11</v>
      </c>
      <c r="E16" s="15">
        <v>0.45</v>
      </c>
      <c r="F16" s="15" t="s">
        <v>12</v>
      </c>
      <c r="G16" s="15">
        <v>50</v>
      </c>
      <c r="H16" s="15">
        <v>2016</v>
      </c>
      <c r="I16" s="8"/>
    </row>
    <row r="17" spans="1:9" x14ac:dyDescent="0.15">
      <c r="A17" s="15">
        <v>3</v>
      </c>
      <c r="B17" s="15">
        <v>11</v>
      </c>
      <c r="C17" s="15">
        <v>3</v>
      </c>
      <c r="D17" s="8" t="s">
        <v>9</v>
      </c>
      <c r="E17" s="15" t="s">
        <v>10</v>
      </c>
      <c r="F17" s="15" t="s">
        <v>10</v>
      </c>
      <c r="G17" s="15" t="s">
        <v>10</v>
      </c>
      <c r="H17" s="15">
        <v>2023</v>
      </c>
      <c r="I17" s="8"/>
    </row>
    <row r="18" spans="1:9" x14ac:dyDescent="0.15">
      <c r="A18" s="15">
        <v>3</v>
      </c>
      <c r="B18" s="15">
        <v>12</v>
      </c>
      <c r="C18" s="15">
        <v>3</v>
      </c>
      <c r="D18" s="8" t="s">
        <v>19</v>
      </c>
      <c r="E18" s="15">
        <v>12.8</v>
      </c>
      <c r="F18" s="15" t="s">
        <v>12</v>
      </c>
      <c r="G18" s="15">
        <v>20</v>
      </c>
      <c r="H18" s="15">
        <v>2019</v>
      </c>
      <c r="I18" s="8"/>
    </row>
    <row r="19" spans="1:9" x14ac:dyDescent="0.15">
      <c r="A19" s="15">
        <v>3</v>
      </c>
      <c r="B19" s="15">
        <v>13</v>
      </c>
      <c r="C19" s="15">
        <v>4</v>
      </c>
      <c r="D19" s="8" t="s">
        <v>20</v>
      </c>
      <c r="E19" s="15">
        <v>11.8</v>
      </c>
      <c r="F19" s="15" t="s">
        <v>12</v>
      </c>
      <c r="G19" s="15">
        <v>200</v>
      </c>
      <c r="H19" s="15">
        <v>2015</v>
      </c>
      <c r="I19" s="8"/>
    </row>
    <row r="20" spans="1:9" x14ac:dyDescent="0.15">
      <c r="A20" s="15">
        <v>3</v>
      </c>
      <c r="B20" s="15">
        <v>14</v>
      </c>
      <c r="C20" s="15">
        <v>3</v>
      </c>
      <c r="D20" s="8" t="s">
        <v>18</v>
      </c>
      <c r="E20" s="15">
        <v>17.2</v>
      </c>
      <c r="F20" s="15" t="s">
        <v>12</v>
      </c>
      <c r="G20" s="15">
        <v>100</v>
      </c>
      <c r="H20" s="15">
        <v>2009</v>
      </c>
      <c r="I20" s="8"/>
    </row>
    <row r="21" spans="1:9" x14ac:dyDescent="0.15">
      <c r="A21" s="15">
        <v>3</v>
      </c>
      <c r="B21" s="15">
        <v>15</v>
      </c>
      <c r="C21" s="15">
        <v>4</v>
      </c>
      <c r="D21" s="8" t="s">
        <v>21</v>
      </c>
      <c r="E21" s="15">
        <v>2.1</v>
      </c>
      <c r="F21" s="15" t="s">
        <v>17</v>
      </c>
      <c r="G21" s="15">
        <v>90</v>
      </c>
      <c r="H21" s="15">
        <v>2000</v>
      </c>
      <c r="I21" s="8"/>
    </row>
    <row r="22" spans="1:9" x14ac:dyDescent="0.15">
      <c r="A22" s="15"/>
      <c r="B22" s="15"/>
      <c r="C22" s="15"/>
      <c r="D22" s="8"/>
      <c r="E22" s="15"/>
      <c r="F22" s="15"/>
      <c r="G22" s="15"/>
      <c r="H22" s="15"/>
      <c r="I22" s="8"/>
    </row>
    <row r="23" spans="1:9" x14ac:dyDescent="0.15">
      <c r="A23" s="15"/>
      <c r="B23" s="15"/>
      <c r="C23" s="15"/>
      <c r="D23" s="8"/>
      <c r="E23" s="15"/>
      <c r="F23" s="15"/>
      <c r="G23" s="15"/>
      <c r="H23" s="15"/>
      <c r="I23" s="8"/>
    </row>
    <row r="24" spans="1:9" x14ac:dyDescent="0.15">
      <c r="A24" s="15"/>
      <c r="B24" s="15"/>
      <c r="C24" s="15"/>
      <c r="D24" s="8"/>
      <c r="E24" s="15"/>
      <c r="F24" s="15"/>
      <c r="G24" s="15"/>
      <c r="H24" s="15"/>
      <c r="I24" s="8"/>
    </row>
    <row r="25" spans="1:9" x14ac:dyDescent="0.15">
      <c r="A25" s="15"/>
      <c r="B25" s="15"/>
      <c r="C25" s="15"/>
      <c r="D25" s="8"/>
      <c r="E25" s="15"/>
      <c r="F25" s="15"/>
      <c r="G25" s="15"/>
      <c r="H25" s="15"/>
      <c r="I25" s="8"/>
    </row>
    <row r="26" spans="1:9" x14ac:dyDescent="0.15">
      <c r="A26" s="15"/>
      <c r="B26" s="15"/>
      <c r="C26" s="15"/>
      <c r="D26" s="8"/>
      <c r="E26" s="15"/>
      <c r="F26" s="15"/>
      <c r="G26" s="15"/>
      <c r="H26" s="15"/>
      <c r="I26" s="8"/>
    </row>
    <row r="27" spans="1:9" x14ac:dyDescent="0.15">
      <c r="A27" s="15"/>
      <c r="B27" s="15"/>
      <c r="C27" s="15"/>
      <c r="D27" s="8"/>
      <c r="E27" s="15"/>
      <c r="F27" s="15"/>
      <c r="G27" s="15"/>
      <c r="H27" s="15"/>
      <c r="I27" s="8"/>
    </row>
    <row r="28" spans="1:9" x14ac:dyDescent="0.15">
      <c r="A28" s="15"/>
      <c r="B28" s="15"/>
      <c r="C28" s="15"/>
      <c r="D28" s="8"/>
      <c r="E28" s="15"/>
      <c r="F28" s="15"/>
      <c r="G28" s="15"/>
      <c r="H28" s="15"/>
      <c r="I28" s="8"/>
    </row>
    <row r="29" spans="1:9" x14ac:dyDescent="0.15">
      <c r="A29" s="15"/>
      <c r="B29" s="15"/>
      <c r="C29" s="15"/>
      <c r="D29" s="8"/>
      <c r="E29" s="15"/>
      <c r="F29" s="15"/>
      <c r="G29" s="15"/>
      <c r="H29" s="15"/>
      <c r="I29" s="8"/>
    </row>
    <row r="30" spans="1:9" x14ac:dyDescent="0.15">
      <c r="A30" s="15"/>
      <c r="B30" s="15"/>
      <c r="C30" s="15"/>
      <c r="D30" s="8"/>
      <c r="E30" s="15"/>
      <c r="F30" s="15"/>
      <c r="G30" s="15"/>
      <c r="H30" s="15"/>
      <c r="I30" s="8"/>
    </row>
    <row r="31" spans="1:9" x14ac:dyDescent="0.15">
      <c r="A31" s="15"/>
      <c r="B31" s="15"/>
      <c r="C31" s="15"/>
      <c r="D31" s="8"/>
      <c r="E31" s="15"/>
      <c r="F31" s="15"/>
      <c r="G31" s="15"/>
      <c r="H31" s="15"/>
      <c r="I31" s="8"/>
    </row>
    <row r="32" spans="1:9" x14ac:dyDescent="0.15">
      <c r="A32" s="15"/>
      <c r="B32" s="15"/>
      <c r="C32" s="15"/>
      <c r="D32" s="8"/>
      <c r="E32" s="15"/>
      <c r="F32" s="15"/>
      <c r="G32" s="15"/>
      <c r="H32" s="15"/>
      <c r="I32" s="8"/>
    </row>
    <row r="33" spans="1:9" x14ac:dyDescent="0.15">
      <c r="A33" s="15"/>
      <c r="B33" s="15"/>
      <c r="C33" s="15"/>
      <c r="D33" s="8"/>
      <c r="E33" s="15"/>
      <c r="F33" s="15"/>
      <c r="G33" s="15"/>
      <c r="H33" s="15"/>
      <c r="I33" s="8"/>
    </row>
    <row r="34" spans="1:9" x14ac:dyDescent="0.15">
      <c r="A34" s="15"/>
      <c r="B34" s="15"/>
      <c r="C34" s="15"/>
      <c r="D34" s="8"/>
      <c r="E34" s="15"/>
      <c r="F34" s="15"/>
      <c r="G34" s="15"/>
      <c r="H34" s="15"/>
      <c r="I34" s="8"/>
    </row>
    <row r="35" spans="1:9" x14ac:dyDescent="0.15">
      <c r="A35" s="15"/>
      <c r="B35" s="15"/>
      <c r="C35" s="15"/>
      <c r="D35" s="8"/>
      <c r="E35" s="15"/>
      <c r="F35" s="15"/>
      <c r="G35" s="15"/>
      <c r="H35" s="15"/>
      <c r="I35" s="8"/>
    </row>
    <row r="36" spans="1:9" x14ac:dyDescent="0.15">
      <c r="A36" s="15"/>
      <c r="B36" s="15"/>
      <c r="C36" s="15"/>
      <c r="D36" s="8"/>
      <c r="E36" s="15"/>
      <c r="F36" s="15"/>
      <c r="G36" s="15"/>
      <c r="H36" s="15"/>
      <c r="I36" s="8"/>
    </row>
    <row r="37" spans="1:9" x14ac:dyDescent="0.15">
      <c r="A37" s="15"/>
      <c r="B37" s="15"/>
      <c r="C37" s="15"/>
      <c r="D37" s="8"/>
      <c r="E37" s="15"/>
      <c r="F37" s="15"/>
      <c r="G37" s="15"/>
      <c r="H37" s="15"/>
      <c r="I37" s="8"/>
    </row>
    <row r="38" spans="1:9" x14ac:dyDescent="0.15">
      <c r="A38" s="15"/>
      <c r="B38" s="15"/>
      <c r="C38" s="15"/>
      <c r="D38" s="8"/>
      <c r="E38" s="15"/>
      <c r="F38" s="15"/>
      <c r="G38" s="15"/>
      <c r="H38" s="15"/>
      <c r="I38" s="8"/>
    </row>
    <row r="39" spans="1:9" x14ac:dyDescent="0.15">
      <c r="A39" s="42" t="s">
        <v>53</v>
      </c>
      <c r="B39" s="42"/>
      <c r="C39" s="42"/>
      <c r="D39" s="42"/>
      <c r="E39" s="42"/>
      <c r="F39" s="42"/>
      <c r="G39" s="42"/>
      <c r="H39" s="42"/>
      <c r="I39" s="42"/>
    </row>
  </sheetData>
  <mergeCells count="3">
    <mergeCell ref="A2:I2"/>
    <mergeCell ref="G4:I4"/>
    <mergeCell ref="A39:I39"/>
  </mergeCells>
  <phoneticPr fontId="1"/>
  <printOptions horizontalCentered="1"/>
  <pageMargins left="0.39370078740157483" right="0.39370078740157483" top="0.74803149606299213" bottom="0.74803149606299213" header="0.31496062992125984" footer="0.31496062992125984"/>
  <pageSetup paperSize="9" scale="76" orientation="portrait" r:id="rId1"/>
  <headerFooter>
    <oddHeader>&amp;R&amp;"ＭＳ Ｐ明朝,標準"機２Ａ</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AB24"/>
  <sheetViews>
    <sheetView view="pageBreakPreview" zoomScaleNormal="100" zoomScaleSheetLayoutView="100" workbookViewId="0">
      <selection activeCell="I3" sqref="I3"/>
    </sheetView>
  </sheetViews>
  <sheetFormatPr defaultColWidth="9" defaultRowHeight="13.5" x14ac:dyDescent="0.15"/>
  <cols>
    <col min="1" max="1" width="14.625" style="10" customWidth="1"/>
    <col min="2" max="2" width="22" style="1" customWidth="1"/>
    <col min="3" max="6" width="16.5" style="1" customWidth="1"/>
    <col min="7" max="7" width="11.5" style="1" customWidth="1"/>
    <col min="8" max="8" width="14" style="1" customWidth="1"/>
    <col min="9" max="9" width="13.5" style="1" customWidth="1"/>
    <col min="10" max="10" width="2.625" style="1" customWidth="1"/>
    <col min="11" max="11" width="10.75" style="1" customWidth="1"/>
    <col min="12" max="12" width="2.125" style="1" customWidth="1"/>
    <col min="13" max="13" width="2.75" style="1" customWidth="1"/>
    <col min="14" max="14" width="8.5" style="1" customWidth="1"/>
    <col min="15" max="15" width="4.375" style="1" customWidth="1"/>
    <col min="16" max="16" width="2.875" style="1" customWidth="1"/>
    <col min="17" max="17" width="9.25" style="1" customWidth="1"/>
    <col min="18" max="18" width="1.75" style="1" customWidth="1"/>
    <col min="19" max="21" width="3.125" style="1" customWidth="1"/>
    <col min="22" max="22" width="3.875" style="1" customWidth="1"/>
    <col min="23" max="25" width="3.75" style="1" customWidth="1"/>
    <col min="26" max="47" width="3.125" style="1" customWidth="1"/>
    <col min="48" max="16384" width="9" style="1"/>
  </cols>
  <sheetData>
    <row r="1" spans="1:28" ht="17.25" x14ac:dyDescent="0.15">
      <c r="A1" s="9" t="s">
        <v>1</v>
      </c>
      <c r="B1" s="10"/>
      <c r="C1" s="10"/>
      <c r="D1" s="10"/>
      <c r="E1" s="10"/>
      <c r="F1" s="10"/>
      <c r="G1" s="10"/>
      <c r="H1" s="11" t="s">
        <v>47</v>
      </c>
      <c r="I1" s="13" t="s">
        <v>55</v>
      </c>
      <c r="J1" s="10"/>
      <c r="K1" s="10"/>
      <c r="L1" s="10"/>
      <c r="M1" s="10"/>
      <c r="N1" s="10"/>
      <c r="O1" s="10"/>
      <c r="P1" s="10"/>
      <c r="Q1" s="10"/>
      <c r="R1" s="10"/>
      <c r="S1" s="10"/>
      <c r="T1" s="10"/>
      <c r="U1" s="10"/>
      <c r="V1" s="10"/>
      <c r="W1" s="10"/>
      <c r="X1" s="10"/>
      <c r="Y1" s="10"/>
      <c r="Z1" s="10"/>
      <c r="AA1" s="10"/>
      <c r="AB1" s="10"/>
    </row>
    <row r="2" spans="1:28" ht="21" x14ac:dyDescent="0.15">
      <c r="A2" s="38" t="s">
        <v>54</v>
      </c>
      <c r="B2" s="38"/>
      <c r="C2" s="38"/>
      <c r="D2" s="38"/>
      <c r="E2" s="38"/>
      <c r="F2" s="38"/>
      <c r="G2" s="24"/>
      <c r="H2" s="11" t="s">
        <v>48</v>
      </c>
      <c r="I2" s="25" t="s">
        <v>46</v>
      </c>
      <c r="J2" s="24"/>
      <c r="K2" s="24"/>
      <c r="L2" s="24"/>
      <c r="M2" s="24"/>
      <c r="N2" s="24"/>
      <c r="O2" s="24"/>
      <c r="P2" s="24"/>
      <c r="Q2" s="24"/>
      <c r="R2" s="24"/>
      <c r="S2" s="24"/>
      <c r="T2" s="24"/>
      <c r="U2" s="24"/>
      <c r="V2" s="24"/>
      <c r="W2" s="24"/>
      <c r="X2" s="24"/>
      <c r="Y2" s="24"/>
      <c r="Z2" s="24"/>
      <c r="AA2" s="24"/>
      <c r="AB2" s="24"/>
    </row>
    <row r="3" spans="1:28" ht="21" x14ac:dyDescent="0.15">
      <c r="A3" s="14"/>
      <c r="B3" s="10"/>
      <c r="C3" s="10"/>
      <c r="D3" s="10"/>
      <c r="E3" s="10"/>
      <c r="F3" s="10"/>
      <c r="G3" s="10"/>
      <c r="H3" s="12" t="s">
        <v>49</v>
      </c>
      <c r="I3" s="23" t="s">
        <v>56</v>
      </c>
      <c r="J3" s="10"/>
      <c r="K3" s="10"/>
      <c r="L3" s="10"/>
      <c r="M3" s="10"/>
      <c r="N3" s="10"/>
      <c r="O3" s="10"/>
      <c r="P3" s="10"/>
      <c r="Q3" s="10"/>
      <c r="R3" s="10"/>
      <c r="S3" s="10"/>
      <c r="T3" s="10"/>
      <c r="U3" s="10"/>
      <c r="V3" s="10"/>
      <c r="W3" s="10"/>
      <c r="X3" s="10"/>
      <c r="Y3" s="10"/>
      <c r="Z3" s="10"/>
      <c r="AA3" s="10"/>
      <c r="AB3" s="10"/>
    </row>
    <row r="4" spans="1:28" x14ac:dyDescent="0.15">
      <c r="B4" s="10"/>
      <c r="C4" s="10"/>
      <c r="D4" s="10"/>
      <c r="E4" s="10"/>
      <c r="F4" s="10"/>
      <c r="G4" s="10"/>
      <c r="H4" s="10"/>
      <c r="I4" s="10"/>
      <c r="J4" s="10"/>
      <c r="K4" s="10"/>
      <c r="L4" s="10"/>
      <c r="M4" s="10"/>
      <c r="N4" s="10"/>
      <c r="O4" s="10"/>
      <c r="P4" s="10"/>
      <c r="Q4" s="10"/>
      <c r="R4" s="10"/>
      <c r="S4" s="10"/>
      <c r="T4" s="10"/>
      <c r="U4" s="10"/>
      <c r="V4" s="10"/>
      <c r="W4" s="10"/>
      <c r="X4" s="10"/>
      <c r="Y4" s="10"/>
      <c r="Z4" s="10"/>
      <c r="AA4" s="10"/>
      <c r="AB4" s="10"/>
    </row>
    <row r="5" spans="1:28" ht="24" customHeight="1" x14ac:dyDescent="0.15">
      <c r="A5" s="46" t="s">
        <v>38</v>
      </c>
      <c r="B5" s="47"/>
      <c r="C5" s="26" t="s">
        <v>42</v>
      </c>
      <c r="D5" s="26" t="s">
        <v>43</v>
      </c>
      <c r="E5" s="26" t="s">
        <v>44</v>
      </c>
      <c r="F5" s="26" t="s">
        <v>45</v>
      </c>
    </row>
    <row r="6" spans="1:28" x14ac:dyDescent="0.15">
      <c r="A6" s="27" t="s">
        <v>39</v>
      </c>
      <c r="B6" s="12" t="s">
        <v>30</v>
      </c>
      <c r="C6" s="28">
        <f ca="1">SUMPRODUCT((INDIRECT($I$1&amp;"!A"&amp;$I$2&amp;":A"&amp;$I$3)=1)*1,(INDIRECT($I$1&amp;"!C"&amp;$I$2&amp;":C"&amp;$I$3)=1)*1)</f>
        <v>0</v>
      </c>
      <c r="D6" s="28">
        <f ca="1">SUMPRODUCT((INDIRECT($I$1&amp;"!A"&amp;$I$2&amp;":A"&amp;$I$3)=1)*1,(INDIRECT($I$1&amp;"!C"&amp;$I$2&amp;":C"&amp;$I$3)=2)*1)</f>
        <v>0</v>
      </c>
      <c r="E6" s="28">
        <f ca="1">SUMPRODUCT((INDIRECT($I$1&amp;"!A"&amp;$I$2&amp;":A"&amp;$I$3)=1)*1,(INDIRECT($I$1&amp;"!C"&amp;$I$2&amp;":C"&amp;$I$3)=3)*1)</f>
        <v>0</v>
      </c>
      <c r="F6" s="28">
        <f ca="1">SUMPRODUCT((INDIRECT($I$1&amp;"!A"&amp;$I$2&amp;":A"&amp;$I$3)=1)*1,(INDIRECT($I$1&amp;"!C"&amp;$I$2&amp;":C"&amp;$I$3)=4)*1)</f>
        <v>0</v>
      </c>
    </row>
    <row r="7" spans="1:28" x14ac:dyDescent="0.15">
      <c r="A7" s="29" t="s">
        <v>32</v>
      </c>
      <c r="B7" s="12" t="s">
        <v>33</v>
      </c>
      <c r="C7" s="30">
        <f ca="1">SUMPRODUCT(ISNUMBER(INDIRECT($I$1&amp;"!E"&amp;$I$2&amp;":E"&amp;$I$3))*1,(INDIRECT($I$1&amp;"!A"&amp;$I$2&amp;":A"&amp;$I$3)=1)*1,(INDIRECT($I$1&amp;"!C"&amp;$I$2&amp;":C"&amp;$I$3)=1)*1,(INDIRECT($I$1&amp;"!E"&amp;$I$2&amp;":E"&amp;$I$3)))</f>
        <v>0</v>
      </c>
      <c r="D7" s="30">
        <f ca="1">SUMPRODUCT(ISNUMBER(INDIRECT($I$1&amp;"!E"&amp;$I$2&amp;":E"&amp;$I$3))*1,(INDIRECT($I$1&amp;"!A"&amp;$I$2&amp;":A"&amp;$I$3)=1)*1,(INDIRECT($I$1&amp;"!C"&amp;$I$2&amp;":C"&amp;$I$3)=2)*1,(INDIRECT($I$1&amp;"!E"&amp;$I$2&amp;":E"&amp;$I$3)))</f>
        <v>0</v>
      </c>
      <c r="E7" s="30">
        <f ca="1">SUMPRODUCT(ISNUMBER(INDIRECT($I$1&amp;"!E"&amp;$I$2&amp;":E"&amp;$I$3))*1,(INDIRECT($I$1&amp;"!A"&amp;$I$2&amp;":A"&amp;$I$3)=1)*1,(INDIRECT($I$1&amp;"!C"&amp;$I$2&amp;":C"&amp;$I$3)=3)*1,(INDIRECT($I$1&amp;"!E"&amp;$I$2&amp;":E"&amp;$I$3)))</f>
        <v>0</v>
      </c>
      <c r="F7" s="30">
        <f ca="1">SUMPRODUCT(ISNUMBER(INDIRECT($I$1&amp;"!E"&amp;$I$2&amp;":E"&amp;$I$3))*1,(INDIRECT($I$1&amp;"!A"&amp;$I$2&amp;":A"&amp;$I$3)=1)*1,(INDIRECT($I$1&amp;"!C"&amp;$I$2&amp;":C"&amp;$I$3)=4)*1,(INDIRECT($I$1&amp;"!E"&amp;$I$2&amp;":E"&amp;$I$3)))</f>
        <v>0</v>
      </c>
    </row>
    <row r="8" spans="1:28" x14ac:dyDescent="0.15">
      <c r="A8" s="29"/>
      <c r="B8" s="12" t="s">
        <v>31</v>
      </c>
      <c r="C8" s="31" t="str">
        <f t="array" aca="1" ref="C8" ca="1">IF(MAX(IF((INDIRECT($I$1&amp;"!A"&amp;$I$2&amp;":A"&amp;$I$3)=1)*(INDIRECT($I$1&amp;"!C"&amp;$I$2&amp;":C"&amp;$I$3)=1),(INDIRECT($I$1&amp;"!E"&amp;$I$2&amp;":E"&amp;$I$3)),0))=0,"-",MAX(IF((INDIRECT($I$1&amp;"!A"&amp;$I$2&amp;":A"&amp;$I$3)=1)*(INDIRECT($I$1&amp;"!C"&amp;$I$2&amp;":C"&amp;$I$3)=1),(INDIRECT($I$1&amp;"!E"&amp;$I$2&amp;":E"&amp;$I$3)),0)))</f>
        <v>-</v>
      </c>
      <c r="D8" s="31" t="str">
        <f t="array" aca="1" ref="D8" ca="1">IF(MAX(IF((INDIRECT($I$1&amp;"!A"&amp;$I$2&amp;":A"&amp;$I$3)=1)*(INDIRECT($I$1&amp;"!C"&amp;$I$2&amp;":C"&amp;$I$3)=2),(INDIRECT($I$1&amp;"!E"&amp;$I$2&amp;":E"&amp;$I$3)),0))=0,"-",MAX(IF((INDIRECT($I$1&amp;"!A"&amp;$I$2&amp;":A"&amp;$I$3)=1)*(INDIRECT($I$1&amp;"!C"&amp;$I$2&amp;":C"&amp;$I$3)=2),(INDIRECT($I$1&amp;"!E"&amp;$I$2&amp;":E"&amp;$I$3)),0)))</f>
        <v>-</v>
      </c>
      <c r="E8" s="31" t="str">
        <f t="array" aca="1" ref="E8" ca="1">IF(MAX(IF((INDIRECT($I$1&amp;"!A"&amp;$I$2&amp;":A"&amp;$I$3)=1)*(INDIRECT($I$1&amp;"!C"&amp;$I$2&amp;":C"&amp;$I$3)=3),(INDIRECT($I$1&amp;"!E"&amp;$I$2&amp;":E"&amp;$I$3)),0))=0,"-",MAX(IF((INDIRECT($I$1&amp;"!A"&amp;$I$2&amp;":A"&amp;$I$3)=1)*(INDIRECT($I$1&amp;"!C"&amp;$I$2&amp;":C"&amp;$I$3)=3),(INDIRECT($I$1&amp;"!E"&amp;$I$2&amp;":E"&amp;$I$3)),0)))</f>
        <v>-</v>
      </c>
      <c r="F8" s="31" t="str">
        <f t="array" aca="1" ref="F8" ca="1">IF(MAX(IF((INDIRECT($I$1&amp;"!A"&amp;$I$2&amp;":A"&amp;$I$3)=1)*(INDIRECT($I$1&amp;"!C"&amp;$I$2&amp;":C"&amp;$I$3)=4),(INDIRECT($I$1&amp;"!E"&amp;$I$2&amp;":E"&amp;$I$3)),0))=0,"-",MAX(IF((INDIRECT($I$1&amp;"!A"&amp;$I$2&amp;":A"&amp;$I$3)=1)*(INDIRECT($I$1&amp;"!C"&amp;$I$2&amp;":C"&amp;$I$3)=4),(INDIRECT($I$1&amp;"!E"&amp;$I$2&amp;":E"&amp;$I$3)),0)))</f>
        <v>-</v>
      </c>
    </row>
    <row r="9" spans="1:28" x14ac:dyDescent="0.15">
      <c r="A9" s="29"/>
      <c r="B9" s="12" t="s">
        <v>34</v>
      </c>
      <c r="C9" s="32" t="str">
        <f ca="1">IFERROR((C7/(C6-C10)),"-")</f>
        <v>-</v>
      </c>
      <c r="D9" s="32" t="str">
        <f ca="1">IFERROR((D7/(D6-D10)),"-")</f>
        <v>-</v>
      </c>
      <c r="E9" s="32" t="str">
        <f ca="1">IFERROR((E7/(E6-E10)),"-")</f>
        <v>-</v>
      </c>
      <c r="F9" s="32" t="str">
        <f ca="1">IFERROR((F7/(F6-F10)),"-")</f>
        <v>-</v>
      </c>
    </row>
    <row r="10" spans="1:28" x14ac:dyDescent="0.15">
      <c r="A10" s="33"/>
      <c r="B10" s="12" t="s">
        <v>35</v>
      </c>
      <c r="C10" s="28">
        <f ca="1">SUMPRODUCT(NOT(ISNUMBER(INDIRECT($I$1&amp;"!E"&amp;$I$2&amp;":E"&amp;$I$3)))*1,(INDIRECT($I$1&amp;"!A"&amp;$I$2&amp;":A"&amp;$I$3)=1)*1,(INDIRECT($I$1&amp;"!C"&amp;$I$2&amp;":C"&amp;$I$3)=1)*1)</f>
        <v>0</v>
      </c>
      <c r="D10" s="28">
        <f ca="1">SUMPRODUCT(NOT(ISNUMBER(INDIRECT($I$1&amp;"!E"&amp;$I$2&amp;":E"&amp;$I$3)))*1,(INDIRECT($I$1&amp;"!A"&amp;$I$2&amp;":A"&amp;$I$3)=1)*1,(INDIRECT($I$1&amp;"!C"&amp;$I$2&amp;":C"&amp;$I$3)=2)*1)</f>
        <v>0</v>
      </c>
      <c r="E10" s="28">
        <f ca="1">SUMPRODUCT(NOT(ISNUMBER(INDIRECT($I$1&amp;"!E"&amp;$I$2&amp;":E"&amp;$I$3)))*1,(INDIRECT($I$1&amp;"!A"&amp;$I$2&amp;":A"&amp;$I$3)=1)*1,(INDIRECT($I$1&amp;"!C"&amp;$I$2&amp;":C"&amp;$I$3)=3)*1)</f>
        <v>0</v>
      </c>
      <c r="F10" s="28">
        <f ca="1">SUMPRODUCT(NOT(ISNUMBER(INDIRECT($I$1&amp;"!E"&amp;$I$2&amp;":E"&amp;$I$3)))*1,(INDIRECT($I$1&amp;"!A"&amp;$I$2&amp;":A"&amp;$I$3)=1)*1,(INDIRECT($I$1&amp;"!C"&amp;$I$2&amp;":C"&amp;$I$3)=4)*1)</f>
        <v>0</v>
      </c>
    </row>
    <row r="11" spans="1:28" x14ac:dyDescent="0.15">
      <c r="A11" s="27" t="s">
        <v>41</v>
      </c>
      <c r="B11" s="12" t="s">
        <v>30</v>
      </c>
      <c r="C11" s="28">
        <f ca="1">SUMPRODUCT((INDIRECT($I$1&amp;"!A"&amp;$I$2&amp;":A"&amp;$I$3)=2)*1,(INDIRECT($I$1&amp;"!C"&amp;$I$2&amp;":C"&amp;$I$3)=1)*1)</f>
        <v>0</v>
      </c>
      <c r="D11" s="28">
        <f ca="1">SUMPRODUCT((INDIRECT($I$1&amp;"!A"&amp;$I$2&amp;":A"&amp;$I$3)=2)*1,(INDIRECT($I$1&amp;"!C"&amp;$I$2&amp;":C"&amp;$I$3)=2)*1)</f>
        <v>0</v>
      </c>
      <c r="E11" s="28">
        <f ca="1">SUMPRODUCT((INDIRECT($I$1&amp;"!A"&amp;$I$2&amp;":A"&amp;$I$3)=2)*1,(INDIRECT($I$1&amp;"!C"&amp;$I$2&amp;":C"&amp;$I$3)=3)*1)</f>
        <v>0</v>
      </c>
      <c r="F11" s="28">
        <f ca="1">SUMPRODUCT((INDIRECT($I$1&amp;"!A"&amp;$I$2&amp;":A"&amp;$I$3)=2)*1,(INDIRECT($I$1&amp;"!C"&amp;$I$2&amp;":C"&amp;$I$3)=4)*1)</f>
        <v>0</v>
      </c>
    </row>
    <row r="12" spans="1:28" x14ac:dyDescent="0.15">
      <c r="A12" s="29" t="s">
        <v>36</v>
      </c>
      <c r="B12" s="12" t="s">
        <v>33</v>
      </c>
      <c r="C12" s="30">
        <f ca="1">SUMPRODUCT(ISNUMBER(INDIRECT($I$1&amp;"!E"&amp;$I$2&amp;":E"&amp;$I$3))*1,(INDIRECT($I$1&amp;"!A"&amp;$I$2&amp;":A"&amp;$I$3)=2)*1,(INDIRECT($I$1&amp;"!C"&amp;$I$2&amp;":C"&amp;$I$3)=1)*1,(INDIRECT($I$1&amp;"!E"&amp;$I$2&amp;":E"&amp;$I$3)))</f>
        <v>0</v>
      </c>
      <c r="D12" s="30">
        <f ca="1">SUMPRODUCT(ISNUMBER(INDIRECT($I$1&amp;"!E"&amp;$I$2&amp;":E"&amp;$I$3))*1,(INDIRECT($I$1&amp;"!A"&amp;$I$2&amp;":A"&amp;$I$3)=2)*1,(INDIRECT($I$1&amp;"!C"&amp;$I$2&amp;":C"&amp;$I$3)=2)*1,(INDIRECT($I$1&amp;"!E"&amp;$I$2&amp;":E"&amp;$I$3)))</f>
        <v>0</v>
      </c>
      <c r="E12" s="30">
        <f ca="1">SUMPRODUCT(ISNUMBER(INDIRECT($I$1&amp;"!E"&amp;$I$2&amp;":E"&amp;$I$3))*1,(INDIRECT($I$1&amp;"!A"&amp;$I$2&amp;":A"&amp;$I$3)=2)*1,(INDIRECT($I$1&amp;"!C"&amp;$I$2&amp;":C"&amp;$I$3)=3)*1,(INDIRECT($I$1&amp;"!E"&amp;$I$2&amp;":E"&amp;$I$3)))</f>
        <v>0</v>
      </c>
      <c r="F12" s="30">
        <f ca="1">SUMPRODUCT(ISNUMBER(INDIRECT($I$1&amp;"!E"&amp;$I$2&amp;":E"&amp;$I$3))*1,(INDIRECT($I$1&amp;"!A"&amp;$I$2&amp;":A"&amp;$I$3)=2)*1,(INDIRECT($I$1&amp;"!C"&amp;$I$2&amp;":C"&amp;$I$3)=4)*1,(INDIRECT($I$1&amp;"!E"&amp;$I$2&amp;":E"&amp;$I$3)))</f>
        <v>0</v>
      </c>
    </row>
    <row r="13" spans="1:28" x14ac:dyDescent="0.15">
      <c r="A13" s="29"/>
      <c r="B13" s="12" t="s">
        <v>31</v>
      </c>
      <c r="C13" s="31" t="str">
        <f t="array" aca="1" ref="C13" ca="1">IF(MAX(IF((INDIRECT($I$1&amp;"!A"&amp;$I$2&amp;":A"&amp;$I$3)=2)*(INDIRECT($I$1&amp;"!C"&amp;$I$2&amp;":C"&amp;$I$3)=1),(INDIRECT($I$1&amp;"!E"&amp;$I$2&amp;":E"&amp;$I$3)),0))=0,"-",MAX(IF((INDIRECT($I$1&amp;"!A"&amp;$I$2&amp;":A"&amp;$I$3)=2)*(INDIRECT($I$1&amp;"!C"&amp;$I$2&amp;":C"&amp;$I$3)=1),(INDIRECT($I$1&amp;"!E"&amp;$I$2&amp;":E"&amp;$I$3)),0)))</f>
        <v>-</v>
      </c>
      <c r="D13" s="31" t="str">
        <f t="array" aca="1" ref="D13" ca="1">IF(MAX(IF((INDIRECT($I$1&amp;"!A"&amp;$I$2&amp;":A"&amp;$I$3)=2)*(INDIRECT($I$1&amp;"!C"&amp;$I$2&amp;":C"&amp;$I$3)=2),(INDIRECT($I$1&amp;"!E"&amp;$I$2&amp;":E"&amp;$I$3)),0))=0,"-",MAX(IF((INDIRECT($I$1&amp;"!A"&amp;$I$2&amp;":A"&amp;$I$3)=2)*(INDIRECT($I$1&amp;"!C"&amp;$I$2&amp;":C"&amp;$I$3)=2),(INDIRECT($I$1&amp;"!E"&amp;$I$2&amp;":E"&amp;$I$3)),0)))</f>
        <v>-</v>
      </c>
      <c r="E13" s="31" t="str">
        <f t="array" aca="1" ref="E13" ca="1">IF(MAX(IF((INDIRECT($I$1&amp;"!A"&amp;$I$2&amp;":A"&amp;$I$3)=2)*(INDIRECT($I$1&amp;"!C"&amp;$I$2&amp;":C"&amp;$I$3)=3),(INDIRECT($I$1&amp;"!E"&amp;$I$2&amp;":E"&amp;$I$3)),0))=0,"-",MAX(IF((INDIRECT($I$1&amp;"!A"&amp;$I$2&amp;":A"&amp;$I$3)=2)*(INDIRECT($I$1&amp;"!C"&amp;$I$2&amp;":C"&amp;$I$3)=3),(INDIRECT($I$1&amp;"!E"&amp;$I$2&amp;":E"&amp;$I$3)),0)))</f>
        <v>-</v>
      </c>
      <c r="F13" s="31" t="str">
        <f t="array" aca="1" ref="F13" ca="1">IF(MAX(IF((INDIRECT($I$1&amp;"!A"&amp;$I$2&amp;":A"&amp;$I$3)=2)*(INDIRECT($I$1&amp;"!C"&amp;$I$2&amp;":C"&amp;$I$3)=4),(INDIRECT($I$1&amp;"!E"&amp;$I$2&amp;":E"&amp;$I$3)),0))=0,"-",MAX(IF((INDIRECT($I$1&amp;"!A"&amp;$I$2&amp;":A"&amp;$I$3)=2)*(INDIRECT($I$1&amp;"!C"&amp;$I$2&amp;":C"&amp;$I$3)=4),(INDIRECT($I$1&amp;"!E"&amp;$I$2&amp;":E"&amp;$I$3)),0)))</f>
        <v>-</v>
      </c>
    </row>
    <row r="14" spans="1:28" x14ac:dyDescent="0.15">
      <c r="A14" s="29"/>
      <c r="B14" s="12" t="s">
        <v>34</v>
      </c>
      <c r="C14" s="32" t="str">
        <f ca="1">IFERROR((C12/(C11-C15)),"-")</f>
        <v>-</v>
      </c>
      <c r="D14" s="32" t="str">
        <f ca="1">IFERROR((D12/(D11-D15)),"-")</f>
        <v>-</v>
      </c>
      <c r="E14" s="32" t="str">
        <f ca="1">IFERROR((E12/(E11-E15)),"-")</f>
        <v>-</v>
      </c>
      <c r="F14" s="32" t="str">
        <f ca="1">IFERROR((F12/(F11-F15)),"-")</f>
        <v>-</v>
      </c>
    </row>
    <row r="15" spans="1:28" x14ac:dyDescent="0.15">
      <c r="A15" s="33"/>
      <c r="B15" s="12" t="s">
        <v>35</v>
      </c>
      <c r="C15" s="28">
        <f ca="1">SUMPRODUCT(NOT(ISNUMBER(INDIRECT($I$1&amp;"!E"&amp;$I$2&amp;":E"&amp;$I$3)))*1,(INDIRECT($I$1&amp;"!A"&amp;$I$2&amp;":A"&amp;$I$3)=2)*1,(INDIRECT($I$1&amp;"!C"&amp;$I$2&amp;":C"&amp;$I$3)=1)*1)</f>
        <v>0</v>
      </c>
      <c r="D15" s="28">
        <f ca="1">SUMPRODUCT(NOT(ISNUMBER(INDIRECT($I$1&amp;"!E"&amp;$I$2&amp;":E"&amp;$I$3)))*1,(INDIRECT($I$1&amp;"!A"&amp;$I$2&amp;":A"&amp;$I$3)=2)*1,(INDIRECT($I$1&amp;"!C"&amp;$I$2&amp;":C"&amp;$I$3)=2)*1)</f>
        <v>0</v>
      </c>
      <c r="E15" s="28">
        <f ca="1">SUMPRODUCT(NOT(ISNUMBER(INDIRECT($I$1&amp;"!E"&amp;$I$2&amp;":E"&amp;$I$3)))*1,(INDIRECT($I$1&amp;"!A"&amp;$I$2&amp;":A"&amp;$I$3)=2)*1,(INDIRECT($I$1&amp;"!C"&amp;$I$2&amp;":C"&amp;$I$3)=3)*1)</f>
        <v>0</v>
      </c>
      <c r="F15" s="28">
        <f ca="1">SUMPRODUCT(NOT(ISNUMBER(INDIRECT($I$1&amp;"!E"&amp;$I$2&amp;":E"&amp;$I$3)))*1,(INDIRECT($I$1&amp;"!A"&amp;$I$2&amp;":A"&amp;$I$3)=2)*1,(INDIRECT($I$1&amp;"!C"&amp;$I$2&amp;":C"&amp;$I$3)=4)*1)</f>
        <v>0</v>
      </c>
      <c r="H15" s="22"/>
    </row>
    <row r="16" spans="1:28" x14ac:dyDescent="0.15">
      <c r="A16" s="27" t="s">
        <v>40</v>
      </c>
      <c r="B16" s="12" t="s">
        <v>30</v>
      </c>
      <c r="C16" s="28">
        <f ca="1">SUMPRODUCT((INDIRECT($I$1&amp;"!A"&amp;$I$2&amp;":A"&amp;$I$3)=3)*1,(INDIRECT($I$1&amp;"!C"&amp;$I$2&amp;":C"&amp;$I$3)=1)*1)</f>
        <v>0</v>
      </c>
      <c r="D16" s="28">
        <f ca="1">SUMPRODUCT((INDIRECT($I$1&amp;"!A"&amp;$I$2&amp;":A"&amp;$I$3)=3)*1,(INDIRECT($I$1&amp;"!C"&amp;$I$2&amp;":C"&amp;$I$3)=2)*1)</f>
        <v>0</v>
      </c>
      <c r="E16" s="28">
        <f ca="1">SUMPRODUCT((INDIRECT($I$1&amp;"!A"&amp;$I$2&amp;":A"&amp;$I$3)=3)*1,(INDIRECT($I$1&amp;"!C"&amp;$I$2&amp;":C"&amp;$I$3)=3)*1)</f>
        <v>0</v>
      </c>
      <c r="F16" s="28">
        <f ca="1">SUMPRODUCT((INDIRECT($I$1&amp;"!A"&amp;$I$2&amp;":A"&amp;$I$3)=3)*1,(INDIRECT($I$1&amp;"!C"&amp;$I$2&amp;":C"&amp;$I$3)=4)*1)</f>
        <v>0</v>
      </c>
    </row>
    <row r="17" spans="1:16" x14ac:dyDescent="0.15">
      <c r="A17" s="29" t="s">
        <v>37</v>
      </c>
      <c r="B17" s="12" t="s">
        <v>33</v>
      </c>
      <c r="C17" s="30">
        <f ca="1">SUMPRODUCT(ISNUMBER(INDIRECT($I$1&amp;"!E"&amp;$I$2&amp;":E"&amp;$I$3))*1,(INDIRECT($I$1&amp;"!A"&amp;$I$2&amp;":A"&amp;$I$3)=3)*1,(INDIRECT($I$1&amp;"!C"&amp;$I$2&amp;":C"&amp;$I$3)=1)*1,(INDIRECT($I$1&amp;"!E"&amp;$I$2&amp;":E"&amp;$I$3)))</f>
        <v>0</v>
      </c>
      <c r="D17" s="30">
        <f ca="1">SUMPRODUCT(ISNUMBER(INDIRECT($I$1&amp;"!E"&amp;$I$2&amp;":E"&amp;$I$3))*1,(INDIRECT($I$1&amp;"!A"&amp;$I$2&amp;":A"&amp;$I$3)=3)*1,(INDIRECT($I$1&amp;"!C"&amp;$I$2&amp;":C"&amp;$I$3)=2)*1,(INDIRECT($I$1&amp;"!E"&amp;$I$2&amp;":E"&amp;$I$3)))</f>
        <v>0</v>
      </c>
      <c r="E17" s="30">
        <f ca="1">SUMPRODUCT(ISNUMBER(INDIRECT($I$1&amp;"!E"&amp;$I$2&amp;":E"&amp;$I$3))*1,(INDIRECT($I$1&amp;"!A"&amp;$I$2&amp;":A"&amp;$I$3)=3)*1,(INDIRECT($I$1&amp;"!C"&amp;$I$2&amp;":C"&amp;$I$3)=3)*1,(INDIRECT($I$1&amp;"!E"&amp;$I$2&amp;":E"&amp;$I$3)))</f>
        <v>0</v>
      </c>
      <c r="F17" s="30">
        <f ca="1">SUMPRODUCT(ISNUMBER(INDIRECT($I$1&amp;"!E"&amp;$I$2&amp;":E"&amp;$I$3))*1,(INDIRECT($I$1&amp;"!A"&amp;$I$2&amp;":A"&amp;$I$3)=3)*1,(INDIRECT($I$1&amp;"!C"&amp;$I$2&amp;":C"&amp;$I$3)=4)*1,(INDIRECT($I$1&amp;"!E"&amp;$I$2&amp;":E"&amp;$I$3)))</f>
        <v>0</v>
      </c>
    </row>
    <row r="18" spans="1:16" x14ac:dyDescent="0.15">
      <c r="A18" s="29"/>
      <c r="B18" s="12" t="s">
        <v>31</v>
      </c>
      <c r="C18" s="31" t="str">
        <f t="array" aca="1" ref="C18" ca="1">IF(MAX(IF((INDIRECT($I$1&amp;"!A"&amp;$I$2&amp;":A"&amp;$I$3)=3)*(INDIRECT($I$1&amp;"!C"&amp;$I$2&amp;":C"&amp;$I$3)=1),(INDIRECT($I$1&amp;"!E"&amp;$I$2&amp;":E"&amp;$I$3)),0))=0,"-",MAX(IF((INDIRECT($I$1&amp;"!A"&amp;$I$2&amp;":A"&amp;$I$3)=3)*(INDIRECT($I$1&amp;"!C"&amp;$I$2&amp;":C"&amp;$I$3)=1),(INDIRECT($I$1&amp;"!E"&amp;$I$2&amp;":E"&amp;$I$3)),0)))</f>
        <v>-</v>
      </c>
      <c r="D18" s="31" t="str">
        <f t="array" aca="1" ref="D18" ca="1">IF(MAX(IF((INDIRECT($I$1&amp;"!A"&amp;$I$2&amp;":A"&amp;$I$3)=3)*(INDIRECT($I$1&amp;"!C"&amp;$I$2&amp;":C"&amp;$I$3)=2),(INDIRECT($I$1&amp;"!E"&amp;$I$2&amp;":E"&amp;$I$3)),0))=0,"-",MAX(IF((INDIRECT($I$1&amp;"!A"&amp;$I$2&amp;":A"&amp;$I$3)=3)*(INDIRECT($I$1&amp;"!C"&amp;$I$2&amp;":C"&amp;$I$3)=2),(INDIRECT($I$1&amp;"!E"&amp;$I$2&amp;":E"&amp;$I$3)),0)))</f>
        <v>-</v>
      </c>
      <c r="E18" s="31" t="str">
        <f t="array" aca="1" ref="E18" ca="1">IF(MAX(IF((INDIRECT($I$1&amp;"!A"&amp;$I$2&amp;":A"&amp;$I$3)=3)*(INDIRECT($I$1&amp;"!C"&amp;$I$2&amp;":C"&amp;$I$3)=3),(INDIRECT($I$1&amp;"!E"&amp;$I$2&amp;":E"&amp;$I$3)),0))=0,"-",MAX(IF((INDIRECT($I$1&amp;"!A"&amp;$I$2&amp;":A"&amp;$I$3)=3)*(INDIRECT($I$1&amp;"!C"&amp;$I$2&amp;":C"&amp;$I$3)=3),(INDIRECT($I$1&amp;"!E"&amp;$I$2&amp;":E"&amp;$I$3)),0)))</f>
        <v>-</v>
      </c>
      <c r="F18" s="31" t="str">
        <f t="array" aca="1" ref="F18" ca="1">IF(MAX(IF((INDIRECT($I$1&amp;"!A"&amp;$I$2&amp;":A"&amp;$I$3)=3)*(INDIRECT($I$1&amp;"!C"&amp;$I$2&amp;":C"&amp;$I$3)=4),(INDIRECT($I$1&amp;"!E"&amp;$I$2&amp;":E"&amp;$I$3)),0))=0,"-",MAX(IF((INDIRECT($I$1&amp;"!A"&amp;$I$2&amp;":A"&amp;$I$3)=3)*(INDIRECT($I$1&amp;"!C"&amp;$I$2&amp;":C"&amp;$I$3)=4),(INDIRECT($I$1&amp;"!E"&amp;$I$2&amp;":E"&amp;$I$3)),0)))</f>
        <v>-</v>
      </c>
    </row>
    <row r="19" spans="1:16" x14ac:dyDescent="0.15">
      <c r="A19" s="29"/>
      <c r="B19" s="12" t="s">
        <v>34</v>
      </c>
      <c r="C19" s="32" t="str">
        <f ca="1">IFERROR((C17/(C16-C20)),"-")</f>
        <v>-</v>
      </c>
      <c r="D19" s="32" t="str">
        <f ca="1">IFERROR((D17/(D16-D20)),"-")</f>
        <v>-</v>
      </c>
      <c r="E19" s="32" t="str">
        <f ca="1">IFERROR((E17/(E16-E20)),"-")</f>
        <v>-</v>
      </c>
      <c r="F19" s="32" t="str">
        <f ca="1">IFERROR((F17/(F16-F20)),"-")</f>
        <v>-</v>
      </c>
    </row>
    <row r="20" spans="1:16" x14ac:dyDescent="0.15">
      <c r="A20" s="33"/>
      <c r="B20" s="12" t="s">
        <v>35</v>
      </c>
      <c r="C20" s="28">
        <f ca="1">SUMPRODUCT(NOT(ISNUMBER(INDIRECT($I$1&amp;"!E"&amp;$I$2&amp;":E"&amp;$I$3)))*1,(INDIRECT($I$1&amp;"!A"&amp;$I$2&amp;":A"&amp;$I$3)=3)*1,(INDIRECT($I$1&amp;"!C"&amp;$I$2&amp;":C"&amp;$I$3)=1)*1)</f>
        <v>0</v>
      </c>
      <c r="D20" s="28">
        <f ca="1">SUMPRODUCT(NOT(ISNUMBER(INDIRECT($I$1&amp;"!E"&amp;$I$2&amp;":E"&amp;$I$3)))*1,(INDIRECT($I$1&amp;"!A"&amp;$I$2&amp;":A"&amp;$I$3)=3)*1,(INDIRECT($I$1&amp;"!C"&amp;$I$2&amp;":C"&amp;$I$3)=2)*1)</f>
        <v>0</v>
      </c>
      <c r="E20" s="28">
        <f ca="1">SUMPRODUCT(NOT(ISNUMBER(INDIRECT($I$1&amp;"!E"&amp;$I$2&amp;":E"&amp;$I$3)))*1,(INDIRECT($I$1&amp;"!A"&amp;$I$2&amp;":A"&amp;$I$3)=3)*1,(INDIRECT($I$1&amp;"!C"&amp;$I$2&amp;":C"&amp;$I$3)=3)*1)</f>
        <v>0</v>
      </c>
      <c r="F20" s="28">
        <f ca="1">SUMPRODUCT(NOT(ISNUMBER(INDIRECT($I$1&amp;"!E"&amp;$I$2&amp;":E"&amp;$I$3)))*1,(INDIRECT($I$1&amp;"!A"&amp;$I$2&amp;":A"&amp;$I$3)=3)*1,(INDIRECT($I$1&amp;"!C"&amp;$I$2&amp;":C"&amp;$I$3)=4)*1)</f>
        <v>0</v>
      </c>
    </row>
    <row r="21" spans="1:16" x14ac:dyDescent="0.15">
      <c r="B21" s="10"/>
      <c r="C21" s="10"/>
      <c r="D21" s="10"/>
      <c r="E21" s="10"/>
      <c r="F21" s="10"/>
      <c r="G21" s="10"/>
      <c r="H21" s="10"/>
      <c r="I21" s="10"/>
      <c r="J21" s="10"/>
      <c r="K21" s="10"/>
      <c r="L21" s="10"/>
      <c r="M21" s="10"/>
      <c r="N21" s="10"/>
      <c r="O21" s="10"/>
      <c r="P21" s="10"/>
    </row>
    <row r="22" spans="1:16" ht="13.5" customHeight="1" x14ac:dyDescent="0.15">
      <c r="A22" s="46" t="s">
        <v>24</v>
      </c>
      <c r="B22" s="48"/>
      <c r="C22" s="48"/>
      <c r="D22" s="47"/>
      <c r="E22" s="34" t="s">
        <v>25</v>
      </c>
    </row>
    <row r="23" spans="1:16" x14ac:dyDescent="0.15">
      <c r="A23" s="35" t="s">
        <v>26</v>
      </c>
      <c r="B23" s="34" t="str">
        <f ca="1">COUNTIF(INDIRECT($I$1&amp;"!F"&amp;$I$2&amp;":F"&amp;$I$3),A23) &amp; "報"</f>
        <v>0報</v>
      </c>
      <c r="C23" s="34" t="s">
        <v>28</v>
      </c>
      <c r="D23" s="34" t="str">
        <f ca="1">COUNTIF(INDIRECT($I$1&amp;"!F"&amp;$I$2&amp;":F"&amp;$I$3),C23) &amp; "報"</f>
        <v>0報</v>
      </c>
      <c r="E23" s="49" t="str">
        <f ca="1">SUM(INDIRECT($I$1&amp;"!G"&amp;$I$2&amp;":G"&amp;$I$3)) &amp; "回"</f>
        <v>0回</v>
      </c>
    </row>
    <row r="24" spans="1:16" x14ac:dyDescent="0.15">
      <c r="A24" s="35" t="s">
        <v>27</v>
      </c>
      <c r="B24" s="34" t="str">
        <f ca="1">COUNTIF(INDIRECT($I$1&amp;"!F"&amp;$I$2&amp;":F"&amp;$I$3),A24) &amp; "報"</f>
        <v>0報</v>
      </c>
      <c r="C24" s="34" t="s">
        <v>29</v>
      </c>
      <c r="D24" s="34" t="str">
        <f ca="1">COUNTIF(INDIRECT($I$1&amp;"!F"&amp;$I$2&amp;":F"&amp;$I$3),C24) &amp; "報"</f>
        <v>0報</v>
      </c>
      <c r="E24" s="49"/>
    </row>
  </sheetData>
  <sheetProtection password="EFA1" sheet="1" objects="1" scenarios="1"/>
  <mergeCells count="4">
    <mergeCell ref="A2:F2"/>
    <mergeCell ref="A5:B5"/>
    <mergeCell ref="A22:D22"/>
    <mergeCell ref="E23:E24"/>
  </mergeCells>
  <phoneticPr fontId="1"/>
  <printOptions horizontalCentered="1"/>
  <pageMargins left="0.39370078740157483" right="0.39370078740157483" top="0.74803149606299213" bottom="0.74803149606299213" header="0.31496062992125984" footer="0.31496062992125984"/>
  <pageSetup paperSize="9" scale="94" fitToHeight="0" orientation="portrait" r:id="rId1"/>
  <headerFooter>
    <oddHeader>&amp;R&amp;"ＭＳ Ｐ明朝,標準"機２Ａ</oddHeader>
  </headerFooter>
  <colBreaks count="1" manualBreakCount="1">
    <brk id="28" max="47"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様式４</vt:lpstr>
      <vt:lpstr>様式４（記入例）</vt:lpstr>
      <vt:lpstr>様式４（集計）</vt:lpstr>
      <vt:lpstr>様式４!Print_Area</vt:lpstr>
      <vt:lpstr>'様式４（記入例）'!Print_Area</vt:lpstr>
      <vt:lpstr>'様式４（集計）'!Print_Area</vt:lpstr>
      <vt:lpstr>様式４!Print_Titles</vt:lpstr>
      <vt:lpstr>'様式４（記入例）'!Print_Titles</vt:lpstr>
      <vt:lpstr>'様式４（集計）'!Print_Titles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y-naga</dc:creator>
  <cp:lastModifiedBy>伊藤　潤平</cp:lastModifiedBy>
  <cp:lastPrinted>2024-12-09T00:15:05Z</cp:lastPrinted>
  <dcterms:created xsi:type="dcterms:W3CDTF">2018-06-26T13:00:26Z</dcterms:created>
  <dcterms:modified xsi:type="dcterms:W3CDTF">2024-12-09T00:15:24Z</dcterms:modified>
</cp:coreProperties>
</file>